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nback\Documents\001 Current Files Hornback 2021\VISTAS Deliverables\Task 9 Appendices\"/>
    </mc:Choice>
  </mc:AlternateContent>
  <xr:revisionPtr revIDLastSave="0" documentId="8_{FA2DAA39-539F-428C-B567-1EB0C9846107}" xr6:coauthVersionLast="46" xr6:coauthVersionMax="46" xr10:uidLastSave="{00000000-0000-0000-0000-000000000000}"/>
  <bookViews>
    <workbookView xWindow="-120" yWindow="-120" windowWidth="29040" windowHeight="15840" tabRatio="670" xr2:uid="{59687B2D-FAFC-48EF-B66B-3CB879B9A5DA}"/>
  </bookViews>
  <sheets>
    <sheet name="Compare Stacked" sheetId="15" r:id="rId1"/>
    <sheet name="Master - Best PM" sheetId="11" state="hidden" r:id="rId2"/>
    <sheet name="Master - Impaired PM" sheetId="13" state="hidden" r:id="rId3"/>
    <sheet name="Master - Best bext" sheetId="18" state="hidden" r:id="rId4"/>
    <sheet name="Master - Impaired bext" sheetId="20" state="hidden" r:id="rId5"/>
    <sheet name="class_i_monitors" sheetId="10" state="hidden" r:id="rId6"/>
  </sheets>
  <definedNames>
    <definedName name="_xlnm._FilterDatabase" localSheetId="3" hidden="1">'Master - Best bext'!$A$2:$O$128</definedName>
    <definedName name="_xlnm._FilterDatabase" localSheetId="1" hidden="1">'Master - Best PM'!$A$2:$N$128</definedName>
    <definedName name="_xlnm._FilterDatabase" localSheetId="4" hidden="1">'Master - Impaired bext'!$A$2:$O$128</definedName>
    <definedName name="_xlnm._FilterDatabase" localSheetId="2" hidden="1">'Master - Impaired PM'!$A$2:$N$86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15" l="1"/>
  <c r="K1" i="15" s="1"/>
  <c r="N6" i="15" l="1"/>
  <c r="M6" i="15"/>
  <c r="T6" i="15"/>
  <c r="S6" i="15"/>
  <c r="R6" i="15"/>
  <c r="P6" i="15"/>
  <c r="Q6" i="15"/>
  <c r="O6" i="15"/>
  <c r="T10" i="15"/>
  <c r="M9" i="15"/>
  <c r="O9" i="15"/>
  <c r="S10" i="15"/>
  <c r="T9" i="15"/>
  <c r="R10" i="15"/>
  <c r="S9" i="15"/>
  <c r="Q10" i="15"/>
  <c r="R9" i="15"/>
  <c r="P10" i="15"/>
  <c r="Q9" i="15"/>
  <c r="M10" i="15"/>
  <c r="N10" i="15"/>
  <c r="P9" i="15"/>
  <c r="O10" i="15"/>
  <c r="N9" i="15"/>
  <c r="M5" i="15"/>
  <c r="O5" i="15"/>
  <c r="O4" i="15"/>
  <c r="N4" i="15"/>
  <c r="N5" i="15"/>
  <c r="P4" i="15"/>
  <c r="P5" i="15"/>
  <c r="Q4" i="15"/>
  <c r="Q5" i="15"/>
  <c r="R4" i="15"/>
  <c r="R5" i="15"/>
  <c r="S4" i="15"/>
  <c r="S5" i="15"/>
  <c r="T4" i="15"/>
  <c r="T5" i="15"/>
  <c r="M4" i="15"/>
  <c r="S8" i="15"/>
  <c r="T8" i="15"/>
  <c r="M8" i="15"/>
  <c r="N8" i="15"/>
  <c r="O8" i="15"/>
  <c r="P8" i="15"/>
  <c r="Q8" i="15"/>
  <c r="R8" i="15"/>
  <c r="T43" i="10"/>
  <c r="D1" i="15" s="1"/>
  <c r="F1" i="15" s="1"/>
  <c r="L12" i="15" s="1"/>
  <c r="T42" i="10"/>
  <c r="T41" i="10"/>
  <c r="T40" i="10"/>
  <c r="T39" i="10"/>
  <c r="T38" i="10"/>
  <c r="T37" i="10"/>
  <c r="T36" i="10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T9" i="10"/>
  <c r="T8" i="10"/>
  <c r="T7" i="10"/>
  <c r="T6" i="10"/>
  <c r="T5" i="10"/>
  <c r="T4" i="10"/>
  <c r="T3" i="10"/>
  <c r="T2" i="10"/>
  <c r="I10" i="15" l="1"/>
  <c r="H10" i="15"/>
  <c r="G10" i="15"/>
  <c r="F10" i="15"/>
  <c r="E10" i="15"/>
  <c r="D10" i="15"/>
  <c r="C10" i="15"/>
  <c r="D6" i="15"/>
  <c r="C6" i="15"/>
  <c r="E6" i="15"/>
  <c r="F6" i="15"/>
  <c r="G6" i="15"/>
  <c r="I6" i="15"/>
  <c r="H6" i="15"/>
  <c r="D5" i="15"/>
  <c r="G9" i="15"/>
  <c r="F9" i="15"/>
  <c r="E9" i="15"/>
  <c r="I9" i="15"/>
  <c r="D9" i="15"/>
  <c r="C9" i="15"/>
  <c r="H9" i="15"/>
  <c r="D4" i="15"/>
  <c r="E5" i="15"/>
  <c r="H8" i="15"/>
  <c r="E4" i="15"/>
  <c r="F5" i="15"/>
  <c r="I8" i="15"/>
  <c r="F4" i="15"/>
  <c r="G5" i="15"/>
  <c r="G4" i="15"/>
  <c r="H5" i="15"/>
  <c r="C8" i="15"/>
  <c r="H4" i="15"/>
  <c r="I5" i="15"/>
  <c r="D8" i="15"/>
  <c r="I4" i="15"/>
  <c r="E8" i="15"/>
  <c r="C5" i="15"/>
  <c r="F8" i="15"/>
  <c r="C4" i="15"/>
  <c r="G8" i="15"/>
  <c r="A12" i="15"/>
</calcChain>
</file>

<file path=xl/sharedStrings.xml><?xml version="1.0" encoding="utf-8"?>
<sst xmlns="http://schemas.openxmlformats.org/spreadsheetml/2006/main" count="3545" uniqueCount="641">
  <si>
    <t>ACAD1</t>
  </si>
  <si>
    <t>AGTI1</t>
  </si>
  <si>
    <t>BADL1</t>
  </si>
  <si>
    <t>BALD1</t>
  </si>
  <si>
    <t>BAND1</t>
  </si>
  <si>
    <t>BIBE1</t>
  </si>
  <si>
    <t>BLIS1</t>
  </si>
  <si>
    <t>BOAP1</t>
  </si>
  <si>
    <t>BOWA1</t>
  </si>
  <si>
    <t>BRCA1</t>
  </si>
  <si>
    <t>BRID1</t>
  </si>
  <si>
    <t>BRIG1</t>
  </si>
  <si>
    <t>BRIS1</t>
  </si>
  <si>
    <t>CABI1</t>
  </si>
  <si>
    <t>CACR1</t>
  </si>
  <si>
    <t>CANY1</t>
  </si>
  <si>
    <t>CAPI1</t>
  </si>
  <si>
    <t>CHAS1</t>
  </si>
  <si>
    <t>CHIR1</t>
  </si>
  <si>
    <t>COHU1</t>
  </si>
  <si>
    <t>CRLA1</t>
  </si>
  <si>
    <t>CRMO1</t>
  </si>
  <si>
    <t>DENA1</t>
  </si>
  <si>
    <t>DOME1</t>
  </si>
  <si>
    <t>DOSO1</t>
  </si>
  <si>
    <t>EVER1</t>
  </si>
  <si>
    <t>GAMO1</t>
  </si>
  <si>
    <t>GICL1</t>
  </si>
  <si>
    <t>GLAC1</t>
  </si>
  <si>
    <t>GRCA2</t>
  </si>
  <si>
    <t>GRGU1</t>
  </si>
  <si>
    <t>GRSA1</t>
  </si>
  <si>
    <t>GRSM1</t>
  </si>
  <si>
    <t>GUMO1</t>
  </si>
  <si>
    <t>HACR1</t>
  </si>
  <si>
    <t>HAVO1</t>
  </si>
  <si>
    <t>HECA1</t>
  </si>
  <si>
    <t>HEGL1</t>
  </si>
  <si>
    <t>HOOV1</t>
  </si>
  <si>
    <t>IKBA1</t>
  </si>
  <si>
    <t>ISLE1</t>
  </si>
  <si>
    <t>JARB1</t>
  </si>
  <si>
    <t>JARI1</t>
  </si>
  <si>
    <t>JOSH1</t>
  </si>
  <si>
    <t>KAIS1</t>
  </si>
  <si>
    <t>KALM1</t>
  </si>
  <si>
    <t>KPBO1</t>
  </si>
  <si>
    <t>LABE1</t>
  </si>
  <si>
    <t>LAVO1</t>
  </si>
  <si>
    <t>LIGO1</t>
  </si>
  <si>
    <t>LOST1</t>
  </si>
  <si>
    <t>LYEB1</t>
  </si>
  <si>
    <t>MACA1</t>
  </si>
  <si>
    <t>MELA1</t>
  </si>
  <si>
    <t>MEVE1</t>
  </si>
  <si>
    <t>MING1</t>
  </si>
  <si>
    <t>MOHO1</t>
  </si>
  <si>
    <t>MONT1</t>
  </si>
  <si>
    <t>MOOS1</t>
  </si>
  <si>
    <t>MORA1</t>
  </si>
  <si>
    <t>MOZI1</t>
  </si>
  <si>
    <t>NOAB1</t>
  </si>
  <si>
    <t>NOCA1</t>
  </si>
  <si>
    <t>OKEF1</t>
  </si>
  <si>
    <t>OLYM1</t>
  </si>
  <si>
    <t>PASA1</t>
  </si>
  <si>
    <t>PEFO1</t>
  </si>
  <si>
    <t>PINN1</t>
  </si>
  <si>
    <t>PORE1</t>
  </si>
  <si>
    <t>RAFA1</t>
  </si>
  <si>
    <t>REDW1</t>
  </si>
  <si>
    <t>ROMA1</t>
  </si>
  <si>
    <t>ROMO1</t>
  </si>
  <si>
    <t>SACR1</t>
  </si>
  <si>
    <t>SAGA1</t>
  </si>
  <si>
    <t>SAGO1</t>
  </si>
  <si>
    <t>SAGU1</t>
  </si>
  <si>
    <t>SAMA1</t>
  </si>
  <si>
    <t>SAPE1</t>
  </si>
  <si>
    <t>SAWT1</t>
  </si>
  <si>
    <t>SENE1</t>
  </si>
  <si>
    <t>SEQU1</t>
  </si>
  <si>
    <t>SHEN1</t>
  </si>
  <si>
    <t>SHRO1</t>
  </si>
  <si>
    <t>SIAN1</t>
  </si>
  <si>
    <t>SIME1</t>
  </si>
  <si>
    <t>SIPS1</t>
  </si>
  <si>
    <t>SNPA1</t>
  </si>
  <si>
    <t>STAR1</t>
  </si>
  <si>
    <t>SULA1</t>
  </si>
  <si>
    <t>SWAN1</t>
  </si>
  <si>
    <t>SYCA2</t>
  </si>
  <si>
    <t>THRO1</t>
  </si>
  <si>
    <t>THSI1</t>
  </si>
  <si>
    <t>TONT1</t>
  </si>
  <si>
    <t>TRIN1</t>
  </si>
  <si>
    <t>ULBE1</t>
  </si>
  <si>
    <t>UPBU1</t>
  </si>
  <si>
    <t>VIIS1</t>
  </si>
  <si>
    <t>VOYA2</t>
  </si>
  <si>
    <t>WEMI1</t>
  </si>
  <si>
    <t>WHIT1</t>
  </si>
  <si>
    <t>WHPA1</t>
  </si>
  <si>
    <t>WHPE1</t>
  </si>
  <si>
    <t>WHRI1</t>
  </si>
  <si>
    <t>WICA1</t>
  </si>
  <si>
    <t>WIMO1</t>
  </si>
  <si>
    <t>YELL2</t>
  </si>
  <si>
    <t>YOSE1</t>
  </si>
  <si>
    <t>ZICA1</t>
  </si>
  <si>
    <t>Latitude</t>
  </si>
  <si>
    <t>Longitude</t>
  </si>
  <si>
    <t>Name</t>
  </si>
  <si>
    <t>Station</t>
  </si>
  <si>
    <t>State</t>
  </si>
  <si>
    <t>ACAD</t>
  </si>
  <si>
    <t>BADL</t>
  </si>
  <si>
    <t>BAND</t>
  </si>
  <si>
    <t>BIBE</t>
  </si>
  <si>
    <t>BOAP</t>
  </si>
  <si>
    <t>BOWA</t>
  </si>
  <si>
    <t>BRET2</t>
  </si>
  <si>
    <t>BRIG</t>
  </si>
  <si>
    <t>CACR</t>
  </si>
  <si>
    <t>CAVE</t>
  </si>
  <si>
    <t>CHAS</t>
  </si>
  <si>
    <t>COHU</t>
  </si>
  <si>
    <t>DOSO</t>
  </si>
  <si>
    <t>EANE</t>
  </si>
  <si>
    <t>EVER</t>
  </si>
  <si>
    <t>FLTO</t>
  </si>
  <si>
    <t>GRGU</t>
  </si>
  <si>
    <t>GRSA</t>
  </si>
  <si>
    <t>GRSM</t>
  </si>
  <si>
    <t>GUMO</t>
  </si>
  <si>
    <t>HEGL</t>
  </si>
  <si>
    <t>ISLE</t>
  </si>
  <si>
    <t>JARI</t>
  </si>
  <si>
    <t>JOYC</t>
  </si>
  <si>
    <t>LIGO</t>
  </si>
  <si>
    <t>LYBR2</t>
  </si>
  <si>
    <t>MABE</t>
  </si>
  <si>
    <t>MACA</t>
  </si>
  <si>
    <t>MELA</t>
  </si>
  <si>
    <t>MING</t>
  </si>
  <si>
    <t>MOOS</t>
  </si>
  <si>
    <t>MOZI</t>
  </si>
  <si>
    <t>OKEF</t>
  </si>
  <si>
    <t>OTCR</t>
  </si>
  <si>
    <t>PECO</t>
  </si>
  <si>
    <t>PRRA</t>
  </si>
  <si>
    <t>RAWA</t>
  </si>
  <si>
    <t>ROCA</t>
  </si>
  <si>
    <t>ROMA</t>
  </si>
  <si>
    <t>ROMO</t>
  </si>
  <si>
    <t>SACR</t>
  </si>
  <si>
    <t>SAMA</t>
  </si>
  <si>
    <t>SAPE</t>
  </si>
  <si>
    <t>SENE</t>
  </si>
  <si>
    <t>SHEN</t>
  </si>
  <si>
    <t>SIPS</t>
  </si>
  <si>
    <t>SWAN</t>
  </si>
  <si>
    <t>THRO</t>
  </si>
  <si>
    <t>ULBE</t>
  </si>
  <si>
    <t>UPBU</t>
  </si>
  <si>
    <t>WEEL</t>
  </si>
  <si>
    <t>WHIT</t>
  </si>
  <si>
    <t>WHPE</t>
  </si>
  <si>
    <t>WICA</t>
  </si>
  <si>
    <t>WIMO</t>
  </si>
  <si>
    <t>WOLF</t>
  </si>
  <si>
    <t>CLASS_I_ID</t>
  </si>
  <si>
    <t>CLASS_I_NAME</t>
  </si>
  <si>
    <t>CLASS_I_STATE</t>
  </si>
  <si>
    <t>CLASS_I_LON</t>
  </si>
  <si>
    <t>CLASS_I_LAT</t>
  </si>
  <si>
    <t>MON_ID</t>
  </si>
  <si>
    <t>MON_LON</t>
  </si>
  <si>
    <t>MON_LAT</t>
  </si>
  <si>
    <t>MON_CELL</t>
  </si>
  <si>
    <t>NEWPG2011DV</t>
  </si>
  <si>
    <t>NEWPG2028DV</t>
  </si>
  <si>
    <t>NEWGPSTARTDV</t>
  </si>
  <si>
    <t>NEWGP2028DV</t>
  </si>
  <si>
    <t>NEWGP2064DV</t>
  </si>
  <si>
    <t>CONTR</t>
  </si>
  <si>
    <t>Acadia National Park</t>
  </si>
  <si>
    <t>ME</t>
  </si>
  <si>
    <t>AGTI</t>
  </si>
  <si>
    <t>Agua Tibia Wilderness</t>
  </si>
  <si>
    <t>CA</t>
  </si>
  <si>
    <t>ALLA</t>
  </si>
  <si>
    <t>Alpine Lake Wilderness</t>
  </si>
  <si>
    <t>WA</t>
  </si>
  <si>
    <t>ANAC</t>
  </si>
  <si>
    <t>Anaconda-Pintler Wilderness</t>
  </si>
  <si>
    <t>MT</t>
  </si>
  <si>
    <t>ANAD</t>
  </si>
  <si>
    <t>Ansel Adams Wilderness (Minarets)</t>
  </si>
  <si>
    <t>ARCH</t>
  </si>
  <si>
    <t>Arches National Park</t>
  </si>
  <si>
    <t>UT</t>
  </si>
  <si>
    <t>Badlands National Park</t>
  </si>
  <si>
    <t>SD</t>
  </si>
  <si>
    <t>Bandelier National Monument</t>
  </si>
  <si>
    <t>NM</t>
  </si>
  <si>
    <t>Big Bend National Park</t>
  </si>
  <si>
    <t>TX</t>
  </si>
  <si>
    <t>BLCA</t>
  </si>
  <si>
    <t>Black Canyon of the Gunnison National Monument</t>
  </si>
  <si>
    <t>CO</t>
  </si>
  <si>
    <t>Bosque del Apache</t>
  </si>
  <si>
    <t>BOMA</t>
  </si>
  <si>
    <t>Bob Marshall Wilderness</t>
  </si>
  <si>
    <t>Boundary Waters Canoe Area</t>
  </si>
  <si>
    <t>MN</t>
  </si>
  <si>
    <t>BRCA</t>
  </si>
  <si>
    <t>Bryce Canyon National Park</t>
  </si>
  <si>
    <t>BRET</t>
  </si>
  <si>
    <t>Breton</t>
  </si>
  <si>
    <t>LA</t>
  </si>
  <si>
    <t>BRID</t>
  </si>
  <si>
    <t>Bridger Wilderness</t>
  </si>
  <si>
    <t>WY</t>
  </si>
  <si>
    <t>Brigantine</t>
  </si>
  <si>
    <t>NJ</t>
  </si>
  <si>
    <t>CABI</t>
  </si>
  <si>
    <t>Cabinet Mountains Wilderness</t>
  </si>
  <si>
    <t>Caney Creek Wilderness</t>
  </si>
  <si>
    <t>AR</t>
  </si>
  <si>
    <t>CANY</t>
  </si>
  <si>
    <t>Canyonlands National Park</t>
  </si>
  <si>
    <t>CAPI</t>
  </si>
  <si>
    <t>Capitol Reef National Park</t>
  </si>
  <si>
    <t>CARI</t>
  </si>
  <si>
    <t>Caribou Wilderness</t>
  </si>
  <si>
    <t>Carlsbad Caverns National Park</t>
  </si>
  <si>
    <t>Chassahowitzka</t>
  </si>
  <si>
    <t>FL</t>
  </si>
  <si>
    <t>CHIR</t>
  </si>
  <si>
    <t>Chiricahua National Monument</t>
  </si>
  <si>
    <t>AZ</t>
  </si>
  <si>
    <t>CHIW</t>
  </si>
  <si>
    <t>Chiricahua Wilderness</t>
  </si>
  <si>
    <t>Cohutta Wilderness</t>
  </si>
  <si>
    <t>GA</t>
  </si>
  <si>
    <t>CRLA</t>
  </si>
  <si>
    <t>Crater Lake National Park</t>
  </si>
  <si>
    <t>OR</t>
  </si>
  <si>
    <t>CRMO</t>
  </si>
  <si>
    <t>Craters of the Moon National Monument</t>
  </si>
  <si>
    <t>ID</t>
  </si>
  <si>
    <t>DESO</t>
  </si>
  <si>
    <t>Desolation Wilderness</t>
  </si>
  <si>
    <t>DIPE</t>
  </si>
  <si>
    <t>Diamond Peak Wilderness</t>
  </si>
  <si>
    <t>DOME</t>
  </si>
  <si>
    <t>Dome Land Wilderness</t>
  </si>
  <si>
    <t>Dolly Sods Wilderness</t>
  </si>
  <si>
    <t>WV</t>
  </si>
  <si>
    <t>EACA</t>
  </si>
  <si>
    <t>Eagle Cap Wilderness</t>
  </si>
  <si>
    <t>Eagles Nest Wilderness</t>
  </si>
  <si>
    <t>EMIG</t>
  </si>
  <si>
    <t>Emigrant Wilderness</t>
  </si>
  <si>
    <t>Everglades National Park</t>
  </si>
  <si>
    <t>FITZ</t>
  </si>
  <si>
    <t>Fitzpatrick Wilderness</t>
  </si>
  <si>
    <t>Flat Tops Wilderness</t>
  </si>
  <si>
    <t>GALI</t>
  </si>
  <si>
    <t>Galiuro Wilderness</t>
  </si>
  <si>
    <t>GEMO</t>
  </si>
  <si>
    <t>Gearhart Mountain Wilderness</t>
  </si>
  <si>
    <t>GLAC</t>
  </si>
  <si>
    <t>Glacier National Park</t>
  </si>
  <si>
    <t>GLPE</t>
  </si>
  <si>
    <t>Glacier Peak Wilderness</t>
  </si>
  <si>
    <t>GORO</t>
  </si>
  <si>
    <t>Goat Rocks Wilderness</t>
  </si>
  <si>
    <t>GRCA</t>
  </si>
  <si>
    <t>Grand Canyon National Park</t>
  </si>
  <si>
    <t>Great Gulf Wilderness</t>
  </si>
  <si>
    <t>NH</t>
  </si>
  <si>
    <t>Great Sand Dunes National Monument</t>
  </si>
  <si>
    <t>Great Smoky Mountains National Park</t>
  </si>
  <si>
    <t>TN</t>
  </si>
  <si>
    <t>GRTE</t>
  </si>
  <si>
    <t>Grand Teton National Park</t>
  </si>
  <si>
    <t>Guadalupe Mountains National Park</t>
  </si>
  <si>
    <t>HECA</t>
  </si>
  <si>
    <t>Hells Canyon Wilderness</t>
  </si>
  <si>
    <t>Hercules-Glades Wilderness</t>
  </si>
  <si>
    <t>MO</t>
  </si>
  <si>
    <t>HOOV</t>
  </si>
  <si>
    <t>Hoover Wilderness</t>
  </si>
  <si>
    <t>Isle Royale National Park</t>
  </si>
  <si>
    <t>MI</t>
  </si>
  <si>
    <t>JARB</t>
  </si>
  <si>
    <t>Jarbidge Wilderness</t>
  </si>
  <si>
    <t>NV</t>
  </si>
  <si>
    <t>James River Face Wilderness</t>
  </si>
  <si>
    <t>VA</t>
  </si>
  <si>
    <t>JOMU</t>
  </si>
  <si>
    <t>John Muir Wilderness</t>
  </si>
  <si>
    <t>JOSH</t>
  </si>
  <si>
    <t>Joshua Tree National Monument</t>
  </si>
  <si>
    <t>Joyce-Kilmer-Slickrock Wilderness</t>
  </si>
  <si>
    <t>KAIS</t>
  </si>
  <si>
    <t>Kaiser Wilderness</t>
  </si>
  <si>
    <t>KALM</t>
  </si>
  <si>
    <t>Kalmiopsis Wilderness</t>
  </si>
  <si>
    <t>KICA</t>
  </si>
  <si>
    <t>Kings Canyon National Park</t>
  </si>
  <si>
    <t>LABE</t>
  </si>
  <si>
    <t>Lava Beds National Monument</t>
  </si>
  <si>
    <t>LAGA</t>
  </si>
  <si>
    <t>La Garita Wilderness</t>
  </si>
  <si>
    <t>LAVO</t>
  </si>
  <si>
    <t>Lassen Volcanic National Park</t>
  </si>
  <si>
    <t>Linville Gorge Wilderness</t>
  </si>
  <si>
    <t>NC</t>
  </si>
  <si>
    <t>LYBR</t>
  </si>
  <si>
    <t>Lye Brook Wilderness</t>
  </si>
  <si>
    <t>VT</t>
  </si>
  <si>
    <t>Maroon Bells-Snowmass Wilderness</t>
  </si>
  <si>
    <t>Mammoth Cave National Park</t>
  </si>
  <si>
    <t>KY</t>
  </si>
  <si>
    <t>MAMO</t>
  </si>
  <si>
    <t>Marble Mountain Wilderness</t>
  </si>
  <si>
    <t>MAZA</t>
  </si>
  <si>
    <t>Mazatzal Wilderness</t>
  </si>
  <si>
    <t>Medicine Lake</t>
  </si>
  <si>
    <t>MEVE</t>
  </si>
  <si>
    <t>Mesa Verde National Park</t>
  </si>
  <si>
    <t>MIMO</t>
  </si>
  <si>
    <t>Mission Mountains Wilderness</t>
  </si>
  <si>
    <t>Mingo</t>
  </si>
  <si>
    <t>MOHO</t>
  </si>
  <si>
    <t>Mount Hood Wilderness</t>
  </si>
  <si>
    <t>MOJE</t>
  </si>
  <si>
    <t>Mount Jefferson Wilderness</t>
  </si>
  <si>
    <t>MOKE</t>
  </si>
  <si>
    <t>Mokelumne Wilderness</t>
  </si>
  <si>
    <t>MOLA</t>
  </si>
  <si>
    <t>Mountain Lakes Wilderness</t>
  </si>
  <si>
    <t>Moosehorn</t>
  </si>
  <si>
    <t>MORA</t>
  </si>
  <si>
    <t>Mount Rainier National Park</t>
  </si>
  <si>
    <t>MOWA</t>
  </si>
  <si>
    <t>Mount Washington Wilderness</t>
  </si>
  <si>
    <t>Mount Zirkel Wilderness</t>
  </si>
  <si>
    <t>NOCA</t>
  </si>
  <si>
    <t>North Cascades National Park</t>
  </si>
  <si>
    <t>Okefenokee</t>
  </si>
  <si>
    <t>OLYM</t>
  </si>
  <si>
    <t>Olympic National Park</t>
  </si>
  <si>
    <t>Otter Creek Wilderness</t>
  </si>
  <si>
    <t>PASA</t>
  </si>
  <si>
    <t>Pasayten Wilderness</t>
  </si>
  <si>
    <t>Pecos Wilderness</t>
  </si>
  <si>
    <t>PEFO</t>
  </si>
  <si>
    <t>Petrified Forest National Park</t>
  </si>
  <si>
    <t>PIMO</t>
  </si>
  <si>
    <t>Pine Mountain Wilderness</t>
  </si>
  <si>
    <t>PINN</t>
  </si>
  <si>
    <t>Pinnacles National Monument</t>
  </si>
  <si>
    <t>PORE</t>
  </si>
  <si>
    <t>Point Reyes NS</t>
  </si>
  <si>
    <t>Presidential Range-Dry River Wilderness</t>
  </si>
  <si>
    <t>RAFA</t>
  </si>
  <si>
    <t>San Rafael Wilderness</t>
  </si>
  <si>
    <t>Rawah Wilderness</t>
  </si>
  <si>
    <t>REDR</t>
  </si>
  <si>
    <t>Red Rock Lakes</t>
  </si>
  <si>
    <t>REDW</t>
  </si>
  <si>
    <t>Redwood National Park</t>
  </si>
  <si>
    <t>Roosevelt Campobello International Park</t>
  </si>
  <si>
    <t>Cape Romain</t>
  </si>
  <si>
    <t>SC</t>
  </si>
  <si>
    <t>Rocky Mountain National Park</t>
  </si>
  <si>
    <t>Salt Creek</t>
  </si>
  <si>
    <t>SAGO</t>
  </si>
  <si>
    <t>San Gorgonio Wilderness</t>
  </si>
  <si>
    <t>SAJA</t>
  </si>
  <si>
    <t>San Jacinto Wilderness</t>
  </si>
  <si>
    <t>St. Marks</t>
  </si>
  <si>
    <t>San Pedro Parks Wilderness</t>
  </si>
  <si>
    <t>SAWT</t>
  </si>
  <si>
    <t>Sawtooth Wilderness</t>
  </si>
  <si>
    <t>SCAP</t>
  </si>
  <si>
    <t>Scapegoat Wilderness</t>
  </si>
  <si>
    <t>SELW</t>
  </si>
  <si>
    <t>Selway-Bitterroot Wilderness</t>
  </si>
  <si>
    <t>Seney</t>
  </si>
  <si>
    <t>SEQU</t>
  </si>
  <si>
    <t>Sequoia National Park</t>
  </si>
  <si>
    <t>Shenandoah National Park</t>
  </si>
  <si>
    <t>Sipsey Wilderness</t>
  </si>
  <si>
    <t>AL</t>
  </si>
  <si>
    <t>SOWA</t>
  </si>
  <si>
    <t>South Warner Wilderness</t>
  </si>
  <si>
    <t>STMO</t>
  </si>
  <si>
    <t>Strawberry Mountain Wilderness</t>
  </si>
  <si>
    <t>SUPE</t>
  </si>
  <si>
    <t>Superstition Wilderness</t>
  </si>
  <si>
    <t>Swanquarter</t>
  </si>
  <si>
    <t>SYCA</t>
  </si>
  <si>
    <t>Sycamore Canyon Wilderness</t>
  </si>
  <si>
    <t>TETO</t>
  </si>
  <si>
    <t>Teton Wilderness</t>
  </si>
  <si>
    <t>THIS</t>
  </si>
  <si>
    <t>Three Sisters Wilderness</t>
  </si>
  <si>
    <t>THLA</t>
  </si>
  <si>
    <t>Thousand Lakes Wilderness</t>
  </si>
  <si>
    <t>Theodore Roosevelt National Park</t>
  </si>
  <si>
    <t>ND</t>
  </si>
  <si>
    <t>UL Bend</t>
  </si>
  <si>
    <t>Upper Buffalo Wilderness</t>
  </si>
  <si>
    <t>VENT</t>
  </si>
  <si>
    <t>Ventana Wilderness</t>
  </si>
  <si>
    <t>West Elk Wilderness</t>
  </si>
  <si>
    <t>WEMI</t>
  </si>
  <si>
    <t>Weminuche Wilderness</t>
  </si>
  <si>
    <t>White Mountain Wilderness</t>
  </si>
  <si>
    <t>WHPA</t>
  </si>
  <si>
    <t>Mount Adams Wilderness</t>
  </si>
  <si>
    <t>Wheeler Peak Wilderness</t>
  </si>
  <si>
    <t>Wind Cave National Park</t>
  </si>
  <si>
    <t>Wichita Mountains</t>
  </si>
  <si>
    <t>OK</t>
  </si>
  <si>
    <t>Wolf Island</t>
  </si>
  <si>
    <t>YELL</t>
  </si>
  <si>
    <t>Yellowstone National Park</t>
  </si>
  <si>
    <t>YOBO</t>
  </si>
  <si>
    <t>Yolla Bolly Middle Eel Wilderness</t>
  </si>
  <si>
    <t>YOSE</t>
  </si>
  <si>
    <t>Yosemite National Park</t>
  </si>
  <si>
    <t>DENA</t>
  </si>
  <si>
    <t>Denali Preserve National Park</t>
  </si>
  <si>
    <t>AK</t>
  </si>
  <si>
    <t>HALE</t>
  </si>
  <si>
    <t>Haleakala National Park</t>
  </si>
  <si>
    <t>HI</t>
  </si>
  <si>
    <t>HAVO</t>
  </si>
  <si>
    <t>Hawaii Volcanoes National Park</t>
  </si>
  <si>
    <t>SIME</t>
  </si>
  <si>
    <t>Simeonof</t>
  </si>
  <si>
    <t>TUXE</t>
  </si>
  <si>
    <t>Tuxedni</t>
  </si>
  <si>
    <t>VIIS</t>
  </si>
  <si>
    <t>Virgin Islands National Park</t>
  </si>
  <si>
    <t>VI</t>
  </si>
  <si>
    <t>BALD</t>
  </si>
  <si>
    <t>Mount Baldy Wilderness</t>
  </si>
  <si>
    <t>BRET1</t>
  </si>
  <si>
    <t>CUCA</t>
  </si>
  <si>
    <t>Cucamonga Wilderness</t>
  </si>
  <si>
    <t>GAMO</t>
  </si>
  <si>
    <t>Gates of the Mountains Wilderness</t>
  </si>
  <si>
    <t>GICL</t>
  </si>
  <si>
    <t>Gila Wilderness</t>
  </si>
  <si>
    <t>LOST</t>
  </si>
  <si>
    <t>Lostwood</t>
  </si>
  <si>
    <t>NOAB</t>
  </si>
  <si>
    <t>North Absaroka Wilderness</t>
  </si>
  <si>
    <t>SAGA</t>
  </si>
  <si>
    <t>San Gabriel Wilderness</t>
  </si>
  <si>
    <t>SAGU</t>
  </si>
  <si>
    <t>Saguaro National Monument</t>
  </si>
  <si>
    <t>SHRO</t>
  </si>
  <si>
    <t>Shining Rock Wilderness</t>
  </si>
  <si>
    <t>SIAN</t>
  </si>
  <si>
    <t>Sierra Ancha Wilderness</t>
  </si>
  <si>
    <t>VOYA</t>
  </si>
  <si>
    <t>Voyageurs National Park</t>
  </si>
  <si>
    <t>WASH</t>
  </si>
  <si>
    <t>Washakie Wilderness</t>
  </si>
  <si>
    <t>ZION</t>
  </si>
  <si>
    <t>Zion National Park</t>
  </si>
  <si>
    <t>Sea Salt</t>
  </si>
  <si>
    <t>OMC</t>
  </si>
  <si>
    <t>EC</t>
  </si>
  <si>
    <t>SO4</t>
  </si>
  <si>
    <t>NO3</t>
  </si>
  <si>
    <t>Crustal</t>
  </si>
  <si>
    <t>CM</t>
  </si>
  <si>
    <t>Obs</t>
  </si>
  <si>
    <t>Type</t>
  </si>
  <si>
    <t>Mod</t>
  </si>
  <si>
    <t>Most Impaired Day Values (ug/m^3)</t>
  </si>
  <si>
    <t>Best 20% Day Values (ug/m^3)</t>
  </si>
  <si>
    <t>Combo</t>
  </si>
  <si>
    <t>Acadia National Park:Obs</t>
  </si>
  <si>
    <t>Acadia National Park:Mod</t>
  </si>
  <si>
    <t>Badlands National Park:Obs</t>
  </si>
  <si>
    <t>Badlands National Park:Mod</t>
  </si>
  <si>
    <t>Bandelier National Monument:Obs</t>
  </si>
  <si>
    <t>Bandelier National Monument:Mod</t>
  </si>
  <si>
    <t>Big Bend National Park:Obs</t>
  </si>
  <si>
    <t>Big Bend National Park:Mod</t>
  </si>
  <si>
    <t>Bosque del Apache:Obs</t>
  </si>
  <si>
    <t>Bosque del Apache:Mod</t>
  </si>
  <si>
    <t>Boundary Waters Canoe Area:Obs</t>
  </si>
  <si>
    <t>Boundary Waters Canoe Area:Mod</t>
  </si>
  <si>
    <t>Brigantine:Obs</t>
  </si>
  <si>
    <t>Brigantine:Mod</t>
  </si>
  <si>
    <t>Caney Creek Wilderness:Obs</t>
  </si>
  <si>
    <t>Caney Creek Wilderness:Mod</t>
  </si>
  <si>
    <t>Chassahowitzka:Obs</t>
  </si>
  <si>
    <t>Chassahowitzka:Mod</t>
  </si>
  <si>
    <t>Cohutta Wilderness:Obs</t>
  </si>
  <si>
    <t>Cohutta Wilderness:Mod</t>
  </si>
  <si>
    <t>Dolly Sods Wilderness:Obs</t>
  </si>
  <si>
    <t>Dolly Sods Wilderness:Mod</t>
  </si>
  <si>
    <t>Everglades National Park:Obs</t>
  </si>
  <si>
    <t>Everglades National Park:Mod</t>
  </si>
  <si>
    <t>Great Gulf Wilderness:Obs</t>
  </si>
  <si>
    <t>Great Gulf Wilderness:Mod</t>
  </si>
  <si>
    <t>Great Sand Dunes National Monument:Obs</t>
  </si>
  <si>
    <t>Great Sand Dunes National Monument:Mod</t>
  </si>
  <si>
    <t>Great Smoky Mountains National Park:Obs</t>
  </si>
  <si>
    <t>Great Smoky Mountains National Park:Mod</t>
  </si>
  <si>
    <t>Guadalupe Mountains National Park:Obs</t>
  </si>
  <si>
    <t>Guadalupe Mountains National Park:Mod</t>
  </si>
  <si>
    <t>Hercules-Glades Wilderness:Obs</t>
  </si>
  <si>
    <t>Hercules-Glades Wilderness:Mod</t>
  </si>
  <si>
    <t>Isle Royale National Park:Obs</t>
  </si>
  <si>
    <t>Isle Royale National Park:Mod</t>
  </si>
  <si>
    <t>James River Face Wilderness:Obs</t>
  </si>
  <si>
    <t>James River Face Wilderness:Mod</t>
  </si>
  <si>
    <t>Linville Gorge Wilderness:Obs</t>
  </si>
  <si>
    <t>Linville Gorge Wilderness:Mod</t>
  </si>
  <si>
    <t>Mammoth Cave National Park:Obs</t>
  </si>
  <si>
    <t>Mammoth Cave National Park:Mod</t>
  </si>
  <si>
    <t>Medicine Lake:Obs</t>
  </si>
  <si>
    <t>Medicine Lake:Mod</t>
  </si>
  <si>
    <t>Mingo:Obs</t>
  </si>
  <si>
    <t>Mingo:Mod</t>
  </si>
  <si>
    <t>Moosehorn:Obs</t>
  </si>
  <si>
    <t>Moosehorn:Mod</t>
  </si>
  <si>
    <t>Mount Zirkel Wilderness:Obs</t>
  </si>
  <si>
    <t>Mount Zirkel Wilderness:Mod</t>
  </si>
  <si>
    <t>Okefenokee:Obs</t>
  </si>
  <si>
    <t>Okefenokee:Mod</t>
  </si>
  <si>
    <t>Cape Romain:Obs</t>
  </si>
  <si>
    <t>Cape Romain:Mod</t>
  </si>
  <si>
    <t>Rocky Mountain National Park:Obs</t>
  </si>
  <si>
    <t>Rocky Mountain National Park:Mod</t>
  </si>
  <si>
    <t>Salt Creek:Obs</t>
  </si>
  <si>
    <t>Salt Creek:Mod</t>
  </si>
  <si>
    <t>St. Marks:Obs</t>
  </si>
  <si>
    <t>St. Marks:Mod</t>
  </si>
  <si>
    <t>San Pedro Parks Wilderness:Obs</t>
  </si>
  <si>
    <t>San Pedro Parks Wilderness:Mod</t>
  </si>
  <si>
    <t>Seney:Obs</t>
  </si>
  <si>
    <t>Seney:Mod</t>
  </si>
  <si>
    <t>Shenandoah National Park:Obs</t>
  </si>
  <si>
    <t>Shenandoah National Park:Mod</t>
  </si>
  <si>
    <t>Sipsey Wilderness:Obs</t>
  </si>
  <si>
    <t>Sipsey Wilderness:Mod</t>
  </si>
  <si>
    <t>Swanquarter:Obs</t>
  </si>
  <si>
    <t>Swanquarter:Mod</t>
  </si>
  <si>
    <t>Theodore Roosevelt National Park:Obs</t>
  </si>
  <si>
    <t>Theodore Roosevelt National Park:Mod</t>
  </si>
  <si>
    <t>UL Bend:Obs</t>
  </si>
  <si>
    <t>UL Bend:Mod</t>
  </si>
  <si>
    <t>Upper Buffalo Wilderness:Obs</t>
  </si>
  <si>
    <t>Upper Buffalo Wilderness:Mod</t>
  </si>
  <si>
    <t>White Mountain Wilderness:Obs</t>
  </si>
  <si>
    <t>White Mountain Wilderness:Mod</t>
  </si>
  <si>
    <t>Wheeler Peak Wilderness:Obs</t>
  </si>
  <si>
    <t>Wheeler Peak Wilderness:Mod</t>
  </si>
  <si>
    <t>Wind Cave National Park:Obs</t>
  </si>
  <si>
    <t>Wind Cave National Park:Mod</t>
  </si>
  <si>
    <t>Wichita Mountains:Obs</t>
  </si>
  <si>
    <t>Wichita Mountains:Mod</t>
  </si>
  <si>
    <t>Combo List</t>
  </si>
  <si>
    <t>Class I Area</t>
  </si>
  <si>
    <t>Results</t>
  </si>
  <si>
    <t>Abbr</t>
  </si>
  <si>
    <t>AMM_SO4</t>
  </si>
  <si>
    <t>AMM_NO3</t>
  </si>
  <si>
    <t>Concentrations (ug/m^3)</t>
  </si>
  <si>
    <t>Raleigh</t>
  </si>
  <si>
    <t>Best 20% Day Values (1/Mm)</t>
  </si>
  <si>
    <t>Light Extinction (1/Mm)</t>
  </si>
  <si>
    <t>Impaired Day Values (1/Mm)</t>
  </si>
  <si>
    <t>* Sea Salt - Observed</t>
  </si>
  <si>
    <t>2028 Mod</t>
  </si>
  <si>
    <t>OM</t>
  </si>
  <si>
    <t>Soil</t>
  </si>
  <si>
    <t>Coarse Mass</t>
  </si>
  <si>
    <t>2011 Obs</t>
  </si>
  <si>
    <t>2011 SMAT</t>
  </si>
  <si>
    <t>2028 SMAT</t>
  </si>
  <si>
    <t>20% Most Anthropogenically Impaired</t>
  </si>
  <si>
    <t>20% Clearest</t>
  </si>
  <si>
    <t>Acadia National Park:2028 Mod</t>
  </si>
  <si>
    <t>Badlands National Park:2028 Mod</t>
  </si>
  <si>
    <t>Bandelier National Monument:2028 Mod</t>
  </si>
  <si>
    <t>Big Bend National Park:2028 Mod</t>
  </si>
  <si>
    <t>Bosque del Apache:2028 Mod</t>
  </si>
  <si>
    <t>Boundary Waters Canoe Area:2028 Mod</t>
  </si>
  <si>
    <t>Brigantine:2028 Mod</t>
  </si>
  <si>
    <t>Caney Creek Wilderness:2028 Mod</t>
  </si>
  <si>
    <t>Cape Romain:2028 Mod</t>
  </si>
  <si>
    <t>Chassahowitzka:2028 Mod</t>
  </si>
  <si>
    <t>Cohutta Wilderness:2028 Mod</t>
  </si>
  <si>
    <t>Dolly Sods Wilderness:2028 Mod</t>
  </si>
  <si>
    <t>Everglades National Park:2028 Mod</t>
  </si>
  <si>
    <t>Great Gulf Wilderness:2028 Mod</t>
  </si>
  <si>
    <t>Great Sand Dunes National Monument:2028 Mod</t>
  </si>
  <si>
    <t>Great Smoky Mountains National Park:2028 Mod</t>
  </si>
  <si>
    <t>Guadalupe Mountains National Park:2028 Mod</t>
  </si>
  <si>
    <t>Hercules-Glades Wilderness:2028 Mod</t>
  </si>
  <si>
    <t>Isle Royale National Park:2028 Mod</t>
  </si>
  <si>
    <t>James River Face Wilderness:2028 Mod</t>
  </si>
  <si>
    <t>Linville Gorge Wilderness:2028 Mod</t>
  </si>
  <si>
    <t>Mammoth Cave National Park:2028 Mod</t>
  </si>
  <si>
    <t>Medicine Lake:2028 Mod</t>
  </si>
  <si>
    <t>Mingo:2028 Mod</t>
  </si>
  <si>
    <t>Moosehorn:2028 Mod</t>
  </si>
  <si>
    <t>Mount Zirkel Wilderness:2028 Mod</t>
  </si>
  <si>
    <t>Okefenokee:2028 Mod</t>
  </si>
  <si>
    <t>Rocky Mountain National Park:2028 Mod</t>
  </si>
  <si>
    <t>Salt Creek:2028 Mod</t>
  </si>
  <si>
    <t>San Pedro Parks Wilderness:2028 Mod</t>
  </si>
  <si>
    <t>Seney:2028 Mod</t>
  </si>
  <si>
    <t>Shenandoah National Park:2028 Mod</t>
  </si>
  <si>
    <t>Sipsey Wilderness:2028 Mod</t>
  </si>
  <si>
    <t>St. Marks:2028 Mod</t>
  </si>
  <si>
    <t>Swanquarter:2028 Mod</t>
  </si>
  <si>
    <t>Theodore Roosevelt National Park:2028 Mod</t>
  </si>
  <si>
    <t>UL Bend:2028 Mod</t>
  </si>
  <si>
    <t>Upper Buffalo Wilderness:2028 Mod</t>
  </si>
  <si>
    <t>Wheeler Peak Wilderness:2028 Mod</t>
  </si>
  <si>
    <t>White Mountain Wilderness:2028 Mod</t>
  </si>
  <si>
    <t>Wichita Mountains:2028 Mod</t>
  </si>
  <si>
    <t>Wind Cave National Park:2028 Mod</t>
  </si>
  <si>
    <t>Rayleigh</t>
  </si>
  <si>
    <t>** Rayleigh - elevation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</si>
</sst>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2" fontId="0" fillId="0" borderId="0" xfId="0" applyNumberFormat="1"/>
    <xf numFmtId="0" fontId="16" fillId="0" borderId="0" xfId="0" applyFont="1"/>
    <xf numFmtId="0" fontId="16" fillId="0" borderId="10" xfId="0" applyFont="1" applyBorder="1"/>
    <xf numFmtId="164" fontId="16" fillId="0" borderId="0" xfId="0" applyNumberFormat="1" applyFont="1"/>
    <xf numFmtId="164" fontId="16" fillId="0" borderId="10" xfId="0" applyNumberFormat="1" applyFont="1" applyBorder="1"/>
    <xf numFmtId="164" fontId="0" fillId="0" borderId="0" xfId="0" applyNumberFormat="1"/>
    <xf numFmtId="0" fontId="16" fillId="0" borderId="10" xfId="0" applyFont="1" applyBorder="1" applyAlignment="1">
      <alignment horizontal="right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2" fontId="0" fillId="0" borderId="0" xfId="0" applyNumberFormat="1" applyFont="1" applyBorder="1" applyAlignment="1">
      <alignment horizontal="right"/>
    </xf>
    <xf numFmtId="0" fontId="0" fillId="0" borderId="10" xfId="0" applyBorder="1"/>
    <xf numFmtId="2" fontId="0" fillId="0" borderId="10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0" xfId="0" applyBorder="1"/>
    <xf numFmtId="2" fontId="0" fillId="0" borderId="0" xfId="0" applyNumberFormat="1" applyBorder="1"/>
    <xf numFmtId="2" fontId="0" fillId="0" borderId="10" xfId="0" applyNumberFormat="1" applyFill="1" applyBorder="1"/>
    <xf numFmtId="2" fontId="0" fillId="0" borderId="0" xfId="0" applyNumberFormat="1" applyFill="1" applyBorder="1"/>
    <xf numFmtId="0" fontId="16" fillId="0" borderId="10" xfId="0" applyFont="1" applyBorder="1" applyAlignment="1">
      <alignment horizontal="right" wrapText="1"/>
    </xf>
    <xf numFmtId="0" fontId="0" fillId="34" borderId="0" xfId="0" applyFill="1"/>
    <xf numFmtId="0" fontId="17" fillId="0" borderId="0" xfId="0" applyFont="1"/>
    <xf numFmtId="0" fontId="0" fillId="35" borderId="0" xfId="0" applyFill="1"/>
    <xf numFmtId="0" fontId="18" fillId="35" borderId="0" xfId="0" applyFont="1" applyFill="1" applyAlignment="1"/>
    <xf numFmtId="0" fontId="18" fillId="35" borderId="0" xfId="0" applyFont="1" applyFill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33" borderId="10" xfId="0" applyFont="1" applyFill="1" applyBorder="1" applyAlignment="1">
      <alignment horizontal="center"/>
    </xf>
    <xf numFmtId="0" fontId="16" fillId="33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47509234617799E-2"/>
          <c:y val="5.034588173216796E-2"/>
          <c:w val="0.87650187308200123"/>
          <c:h val="0.786059289243407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'Compare Stacked'!$F$3</c:f>
              <c:strCache>
                <c:ptCount val="1"/>
                <c:pt idx="0">
                  <c:v>AMM_SO4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Stacked'!$A$4:$B$10</c15:sqref>
                  </c15:fullRef>
                </c:ext>
              </c:extLst>
              <c:f>('Compare Stacked'!$A$5:$B$6,'Compare Stacked'!$A$9:$B$10)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Stacked'!$F$4:$F$10</c15:sqref>
                  </c15:fullRef>
                </c:ext>
              </c:extLst>
              <c:f>('Compare Stacked'!$F$5:$F$6,'Compare Stacked'!$F$9:$F$10)</c:f>
              <c:numCache>
                <c:formatCode>0.00</c:formatCode>
                <c:ptCount val="4"/>
                <c:pt idx="0">
                  <c:v>5.5674157594637697</c:v>
                </c:pt>
                <c:pt idx="1">
                  <c:v>1.99599638838593</c:v>
                </c:pt>
                <c:pt idx="2">
                  <c:v>1.1630636945981601</c:v>
                </c:pt>
                <c:pt idx="3">
                  <c:v>0.81122845836257296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D-46F7-9E06-6F79AFB63102}"/>
            </c:ext>
          </c:extLst>
        </c:ser>
        <c:ser>
          <c:idx val="4"/>
          <c:order val="1"/>
          <c:tx>
            <c:strRef>
              <c:f>'Compare Stacked'!$G$3</c:f>
              <c:strCache>
                <c:ptCount val="1"/>
                <c:pt idx="0">
                  <c:v>AMM_NO3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Stacked'!$A$4:$B$10</c15:sqref>
                  </c15:fullRef>
                </c:ext>
              </c:extLst>
              <c:f>('Compare Stacked'!$A$5:$B$6,'Compare Stacked'!$A$9:$B$10)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Stacked'!$G$4:$G$10</c15:sqref>
                  </c15:fullRef>
                </c:ext>
              </c:extLst>
              <c:f>('Compare Stacked'!$G$5:$G$6,'Compare Stacked'!$G$9:$G$10)</c:f>
              <c:numCache>
                <c:formatCode>0.00</c:formatCode>
                <c:ptCount val="4"/>
                <c:pt idx="0">
                  <c:v>0.40533643391304303</c:v>
                </c:pt>
                <c:pt idx="1">
                  <c:v>0.36654309339496199</c:v>
                </c:pt>
                <c:pt idx="2">
                  <c:v>0.220307648913043</c:v>
                </c:pt>
                <c:pt idx="3">
                  <c:v>0.14069636786720599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D-46F7-9E06-6F79AFB63102}"/>
            </c:ext>
          </c:extLst>
        </c:ser>
        <c:ser>
          <c:idx val="1"/>
          <c:order val="2"/>
          <c:tx>
            <c:strRef>
              <c:f>'Compare Stacked'!$D$3</c:f>
              <c:strCache>
                <c:ptCount val="1"/>
                <c:pt idx="0">
                  <c:v>OM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Stacked'!$A$4:$B$10</c15:sqref>
                  </c15:fullRef>
                </c:ext>
              </c:extLst>
              <c:f>('Compare Stacked'!$A$5:$B$6,'Compare Stacked'!$A$9:$B$10)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Stacked'!$D$4:$D$10</c15:sqref>
                  </c15:fullRef>
                </c:ext>
              </c:extLst>
              <c:f>('Compare Stacked'!$D$5:$D$6,'Compare Stacked'!$D$9:$D$10)</c:f>
              <c:numCache>
                <c:formatCode>0.00</c:formatCode>
                <c:ptCount val="4"/>
                <c:pt idx="0">
                  <c:v>2.5733180582608699</c:v>
                </c:pt>
                <c:pt idx="1">
                  <c:v>2.3883854252494499</c:v>
                </c:pt>
                <c:pt idx="2">
                  <c:v>1.0929113656126499</c:v>
                </c:pt>
                <c:pt idx="3">
                  <c:v>0.99894278331839703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D-46F7-9E06-6F79AFB63102}"/>
            </c:ext>
          </c:extLst>
        </c:ser>
        <c:ser>
          <c:idx val="2"/>
          <c:order val="3"/>
          <c:tx>
            <c:strRef>
              <c:f>'Compare Stacked'!$E$3</c:f>
              <c:strCache>
                <c:ptCount val="1"/>
                <c:pt idx="0">
                  <c:v>EC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Stacked'!$A$4:$B$10</c15:sqref>
                  </c15:fullRef>
                </c:ext>
              </c:extLst>
              <c:f>('Compare Stacked'!$A$5:$B$6,'Compare Stacked'!$A$9:$B$10)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Stacked'!$E$4:$E$10</c15:sqref>
                  </c15:fullRef>
                </c:ext>
              </c:extLst>
              <c:f>('Compare Stacked'!$E$5:$E$6,'Compare Stacked'!$E$9:$E$10)</c:f>
              <c:numCache>
                <c:formatCode>0.00</c:formatCode>
                <c:ptCount val="4"/>
                <c:pt idx="0">
                  <c:v>0.31195694492753601</c:v>
                </c:pt>
                <c:pt idx="1">
                  <c:v>0.18091594532258501</c:v>
                </c:pt>
                <c:pt idx="2">
                  <c:v>0.124584084321476</c:v>
                </c:pt>
                <c:pt idx="3">
                  <c:v>6.7476001074600001E-2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D-46F7-9E06-6F79AFB63102}"/>
            </c:ext>
          </c:extLst>
        </c:ser>
        <c:ser>
          <c:idx val="5"/>
          <c:order val="4"/>
          <c:tx>
            <c:strRef>
              <c:f>'Compare Stacked'!$H$3</c:f>
              <c:strCache>
                <c:ptCount val="1"/>
                <c:pt idx="0">
                  <c:v>Soil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Stacked'!$A$4:$B$10</c15:sqref>
                  </c15:fullRef>
                </c:ext>
              </c:extLst>
              <c:f>('Compare Stacked'!$A$5:$B$6,'Compare Stacked'!$A$9:$B$10)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Stacked'!$H$4:$H$10</c15:sqref>
                  </c15:fullRef>
                </c:ext>
              </c:extLst>
              <c:f>('Compare Stacked'!$H$5:$H$6,'Compare Stacked'!$H$9:$H$10)</c:f>
              <c:numCache>
                <c:formatCode>0.00</c:formatCode>
                <c:ptCount val="4"/>
                <c:pt idx="0">
                  <c:v>0.40957809789855099</c:v>
                </c:pt>
                <c:pt idx="1">
                  <c:v>0.34673431490175899</c:v>
                </c:pt>
                <c:pt idx="2">
                  <c:v>0.173813785671937</c:v>
                </c:pt>
                <c:pt idx="3">
                  <c:v>0.14481500154634699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D-46F7-9E06-6F79AFB63102}"/>
            </c:ext>
          </c:extLst>
        </c:ser>
        <c:ser>
          <c:idx val="6"/>
          <c:order val="5"/>
          <c:tx>
            <c:strRef>
              <c:f>'Compare Stacked'!$I$3</c:f>
              <c:strCache>
                <c:ptCount val="1"/>
                <c:pt idx="0">
                  <c:v>Coarse Mass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Stacked'!$A$4:$B$10</c15:sqref>
                  </c15:fullRef>
                </c:ext>
              </c:extLst>
              <c:f>('Compare Stacked'!$A$5:$B$6,'Compare Stacked'!$A$9:$B$10)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Stacked'!$I$4:$I$10</c15:sqref>
                  </c15:fullRef>
                </c:ext>
              </c:extLst>
              <c:f>('Compare Stacked'!$I$5:$I$6,'Compare Stacked'!$I$9:$I$10)</c:f>
              <c:numCache>
                <c:formatCode>0.00</c:formatCode>
                <c:ptCount val="4"/>
                <c:pt idx="0">
                  <c:v>3.2312753214492802</c:v>
                </c:pt>
                <c:pt idx="1">
                  <c:v>3.5229700005480402</c:v>
                </c:pt>
                <c:pt idx="2">
                  <c:v>2.34122780401845</c:v>
                </c:pt>
                <c:pt idx="3">
                  <c:v>2.5550798902645599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0D-46F7-9E06-6F79AFB63102}"/>
            </c:ext>
          </c:extLst>
        </c:ser>
        <c:ser>
          <c:idx val="0"/>
          <c:order val="6"/>
          <c:tx>
            <c:strRef>
              <c:f>'Compare Stacked'!$C$3</c:f>
              <c:strCache>
                <c:ptCount val="1"/>
                <c:pt idx="0">
                  <c:v>Sea Salt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Stacked'!$A$4:$B$10</c15:sqref>
                  </c15:fullRef>
                </c:ext>
              </c:extLst>
              <c:f>('Compare Stacked'!$A$5:$B$6,'Compare Stacked'!$A$9:$B$10)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Stacked'!$C$4:$C$10</c15:sqref>
                  </c15:fullRef>
                </c:ext>
              </c:extLst>
              <c:f>('Compare Stacked'!$C$5:$C$6,'Compare Stacked'!$C$9:$C$10)</c:f>
              <c:numCache>
                <c:formatCode>0.00</c:formatCode>
                <c:ptCount val="4"/>
                <c:pt idx="0">
                  <c:v>4.4803565217391303E-2</c:v>
                </c:pt>
                <c:pt idx="1">
                  <c:v>4.4803565217391303E-2</c:v>
                </c:pt>
                <c:pt idx="2">
                  <c:v>4.9724181818181799E-2</c:v>
                </c:pt>
                <c:pt idx="3">
                  <c:v>4.9724181818181799E-2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D-46F7-9E06-6F79AFB63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656014336"/>
        <c:axId val="101978624"/>
      </c:barChart>
      <c:catAx>
        <c:axId val="65601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978624"/>
        <c:crosses val="autoZero"/>
        <c:auto val="1"/>
        <c:lblAlgn val="ctr"/>
        <c:lblOffset val="100"/>
        <c:noMultiLvlLbl val="0"/>
      </c:catAx>
      <c:valAx>
        <c:axId val="101978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Concentration (ug/m^3)</a:t>
                </a:r>
              </a:p>
            </c:rich>
          </c:tx>
          <c:layout>
            <c:manualLayout>
              <c:xMode val="edge"/>
              <c:yMode val="edge"/>
              <c:x val="1.5101508515949076E-2"/>
              <c:y val="0.2424501458420144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56014336"/>
        <c:crosses val="autoZero"/>
        <c:crossBetween val="between"/>
        <c:maj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88504782646057"/>
          <c:y val="5.034588173216796E-2"/>
          <c:w val="0.71717175199617256"/>
          <c:h val="0.75959948880180661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'Compare Stacked'!$M$3</c:f>
              <c:strCache>
                <c:ptCount val="1"/>
                <c:pt idx="0">
                  <c:v>Rayleigh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Stacked'!$K$4:$L$10</c15:sqref>
                  </c15:fullRef>
                </c:ext>
              </c:extLst>
              <c:f>('Compare Stacked'!$K$5:$L$6,'Compare Stacked'!$K$9:$L$10)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Stacked'!$M$4:$M$10</c15:sqref>
                  </c15:fullRef>
                </c:ext>
              </c:extLst>
              <c:f>('Compare Stacked'!$M$5:$M$6,'Compare Stacked'!$M$9:$M$10)</c:f>
              <c:numCache>
                <c:formatCode>General</c:formatCode>
                <c:ptCount val="4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7-4C44-8047-1B7A20BE06CB}"/>
            </c:ext>
          </c:extLst>
        </c:ser>
        <c:ser>
          <c:idx val="3"/>
          <c:order val="1"/>
          <c:tx>
            <c:strRef>
              <c:f>'Compare Stacked'!$Q$3</c:f>
              <c:strCache>
                <c:ptCount val="1"/>
                <c:pt idx="0">
                  <c:v>AMM_SO4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Stacked'!$K$4:$L$10</c15:sqref>
                  </c15:fullRef>
                </c:ext>
              </c:extLst>
              <c:f>('Compare Stacked'!$K$5:$L$6,'Compare Stacked'!$K$9:$L$10)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Stacked'!$Q$4:$Q$10</c15:sqref>
                  </c15:fullRef>
                </c:ext>
              </c:extLst>
              <c:f>('Compare Stacked'!$Q$5:$Q$6,'Compare Stacked'!$Q$9:$Q$10)</c:f>
              <c:numCache>
                <c:formatCode>0.00</c:formatCode>
                <c:ptCount val="4"/>
                <c:pt idx="0">
                  <c:v>58.787000864449297</c:v>
                </c:pt>
                <c:pt idx="1">
                  <c:v>19.130128232011302</c:v>
                </c:pt>
                <c:pt idx="2">
                  <c:v>10.345627404084301</c:v>
                </c:pt>
                <c:pt idx="3">
                  <c:v>7.1341324624435902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37-4C44-8047-1B7A20BE06CB}"/>
            </c:ext>
          </c:extLst>
        </c:ser>
        <c:ser>
          <c:idx val="4"/>
          <c:order val="2"/>
          <c:tx>
            <c:strRef>
              <c:f>'Compare Stacked'!$R$3</c:f>
              <c:strCache>
                <c:ptCount val="1"/>
                <c:pt idx="0">
                  <c:v>AMM_NO3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Stacked'!$K$4:$L$10</c15:sqref>
                  </c15:fullRef>
                </c:ext>
              </c:extLst>
              <c:f>('Compare Stacked'!$K$5:$L$6,'Compare Stacked'!$K$9:$L$10)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Stacked'!$R$4:$R$10</c15:sqref>
                  </c15:fullRef>
                </c:ext>
              </c:extLst>
              <c:f>('Compare Stacked'!$R$5:$R$6,'Compare Stacked'!$R$9:$R$10)</c:f>
              <c:numCache>
                <c:formatCode>0.00</c:formatCode>
                <c:ptCount val="4"/>
                <c:pt idx="0">
                  <c:v>4.0688477526521698</c:v>
                </c:pt>
                <c:pt idx="1">
                  <c:v>3.6646719828287102</c:v>
                </c:pt>
                <c:pt idx="2">
                  <c:v>2.0697411444005298</c:v>
                </c:pt>
                <c:pt idx="3">
                  <c:v>1.3171931283124401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37-4C44-8047-1B7A20BE06CB}"/>
            </c:ext>
          </c:extLst>
        </c:ser>
        <c:ser>
          <c:idx val="1"/>
          <c:order val="3"/>
          <c:tx>
            <c:strRef>
              <c:f>'Compare Stacked'!$O$3</c:f>
              <c:strCache>
                <c:ptCount val="1"/>
                <c:pt idx="0">
                  <c:v>OM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Stacked'!$K$4:$L$10</c15:sqref>
                  </c15:fullRef>
                </c:ext>
              </c:extLst>
              <c:f>('Compare Stacked'!$K$5:$L$6,'Compare Stacked'!$K$9:$L$10)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Stacked'!$O$4:$O$10</c15:sqref>
                  </c15:fullRef>
                </c:ext>
              </c:extLst>
              <c:f>('Compare Stacked'!$O$5:$O$6,'Compare Stacked'!$O$9:$O$10)</c:f>
              <c:numCache>
                <c:formatCode>0.00</c:formatCode>
                <c:ptCount val="4"/>
                <c:pt idx="0">
                  <c:v>8.4785164500434806</c:v>
                </c:pt>
                <c:pt idx="1">
                  <c:v>7.78427900003435</c:v>
                </c:pt>
                <c:pt idx="2">
                  <c:v>3.3027971630105402</c:v>
                </c:pt>
                <c:pt idx="3">
                  <c:v>2.9997535557572101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37-4C44-8047-1B7A20BE06CB}"/>
            </c:ext>
          </c:extLst>
        </c:ser>
        <c:ser>
          <c:idx val="2"/>
          <c:order val="4"/>
          <c:tx>
            <c:strRef>
              <c:f>'Compare Stacked'!$P$3</c:f>
              <c:strCache>
                <c:ptCount val="1"/>
                <c:pt idx="0">
                  <c:v>EC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Stacked'!$K$4:$L$10</c15:sqref>
                  </c15:fullRef>
                </c:ext>
              </c:extLst>
              <c:f>('Compare Stacked'!$K$5:$L$6,'Compare Stacked'!$K$9:$L$10)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Stacked'!$P$4:$P$10</c15:sqref>
                  </c15:fullRef>
                </c:ext>
              </c:extLst>
              <c:f>('Compare Stacked'!$P$5:$P$6,'Compare Stacked'!$P$9:$P$10)</c:f>
              <c:numCache>
                <c:formatCode>0.00</c:formatCode>
                <c:ptCount val="4"/>
                <c:pt idx="0">
                  <c:v>3.1195694492753598</c:v>
                </c:pt>
                <c:pt idx="1">
                  <c:v>1.8091594532258499</c:v>
                </c:pt>
                <c:pt idx="2">
                  <c:v>1.2458408432147601</c:v>
                </c:pt>
                <c:pt idx="3">
                  <c:v>0.67476001074600001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37-4C44-8047-1B7A20BE06CB}"/>
            </c:ext>
          </c:extLst>
        </c:ser>
        <c:ser>
          <c:idx val="5"/>
          <c:order val="5"/>
          <c:tx>
            <c:strRef>
              <c:f>'Compare Stacked'!$S$3</c:f>
              <c:strCache>
                <c:ptCount val="1"/>
                <c:pt idx="0">
                  <c:v>Soil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Stacked'!$K$4:$L$10</c15:sqref>
                  </c15:fullRef>
                </c:ext>
              </c:extLst>
              <c:f>('Compare Stacked'!$K$5:$L$6,'Compare Stacked'!$K$9:$L$10)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Stacked'!$S$4:$S$10</c15:sqref>
                  </c15:fullRef>
                </c:ext>
              </c:extLst>
              <c:f>('Compare Stacked'!$S$5:$S$6,'Compare Stacked'!$S$9:$S$10)</c:f>
              <c:numCache>
                <c:formatCode>0.00</c:formatCode>
                <c:ptCount val="4"/>
                <c:pt idx="0">
                  <c:v>0.40957809789855099</c:v>
                </c:pt>
                <c:pt idx="1">
                  <c:v>0.34673431490175899</c:v>
                </c:pt>
                <c:pt idx="2">
                  <c:v>0.173813785671937</c:v>
                </c:pt>
                <c:pt idx="3">
                  <c:v>0.14481500154634699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37-4C44-8047-1B7A20BE06CB}"/>
            </c:ext>
          </c:extLst>
        </c:ser>
        <c:ser>
          <c:idx val="6"/>
          <c:order val="6"/>
          <c:tx>
            <c:strRef>
              <c:f>'Compare Stacked'!$T$3</c:f>
              <c:strCache>
                <c:ptCount val="1"/>
                <c:pt idx="0">
                  <c:v>Coarse Mass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Stacked'!$K$4:$L$10</c15:sqref>
                  </c15:fullRef>
                </c:ext>
              </c:extLst>
              <c:f>('Compare Stacked'!$K$5:$L$6,'Compare Stacked'!$K$9:$L$10)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Stacked'!$T$4:$T$10</c15:sqref>
                  </c15:fullRef>
                </c:ext>
              </c:extLst>
              <c:f>('Compare Stacked'!$T$5:$T$6,'Compare Stacked'!$T$9:$T$10)</c:f>
              <c:numCache>
                <c:formatCode>0.00</c:formatCode>
                <c:ptCount val="4"/>
                <c:pt idx="0">
                  <c:v>1.9387651928695699</c:v>
                </c:pt>
                <c:pt idx="1">
                  <c:v>2.1137820003288299</c:v>
                </c:pt>
                <c:pt idx="2">
                  <c:v>1.4047366824110701</c:v>
                </c:pt>
                <c:pt idx="3">
                  <c:v>1.53304793415874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37-4C44-8047-1B7A20BE06CB}"/>
            </c:ext>
          </c:extLst>
        </c:ser>
        <c:ser>
          <c:idx val="0"/>
          <c:order val="7"/>
          <c:tx>
            <c:strRef>
              <c:f>'Compare Stacked'!$N$3</c:f>
              <c:strCache>
                <c:ptCount val="1"/>
                <c:pt idx="0">
                  <c:v>Sea Salt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'Compare Stacked'!$K$4:$L$10</c15:sqref>
                  </c15:fullRef>
                </c:ext>
              </c:extLst>
              <c:f>('Compare Stacked'!$K$5:$L$6,'Compare Stacked'!$K$9:$L$10)</c:f>
              <c:multiLvlStrCache>
                <c:ptCount val="4"/>
                <c:lvl>
                  <c:pt idx="0">
                    <c:v>2011 SMAT</c:v>
                  </c:pt>
                  <c:pt idx="1">
                    <c:v>2028 SMAT</c:v>
                  </c:pt>
                  <c:pt idx="2">
                    <c:v>2011 SMAT</c:v>
                  </c:pt>
                  <c:pt idx="3">
                    <c:v>2028 SMAT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'Compare Stacked'!$N$4:$N$10</c15:sqref>
                  </c15:fullRef>
                </c:ext>
              </c:extLst>
              <c:f>('Compare Stacked'!$N$5:$N$6,'Compare Stacked'!$N$9:$N$10)</c:f>
              <c:numCache>
                <c:formatCode>0.00</c:formatCode>
                <c:ptCount val="4"/>
                <c:pt idx="0">
                  <c:v>0.32539326086956499</c:v>
                </c:pt>
                <c:pt idx="1">
                  <c:v>0.32539326086956499</c:v>
                </c:pt>
                <c:pt idx="2">
                  <c:v>0.31976245454545399</c:v>
                </c:pt>
                <c:pt idx="3">
                  <c:v>0.31976245454545399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37-4C44-8047-1B7A20BE0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661190656"/>
        <c:axId val="660226624"/>
      </c:barChart>
      <c:catAx>
        <c:axId val="66119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0226624"/>
        <c:crosses val="autoZero"/>
        <c:auto val="1"/>
        <c:lblAlgn val="ctr"/>
        <c:lblOffset val="100"/>
        <c:noMultiLvlLbl val="0"/>
      </c:catAx>
      <c:valAx>
        <c:axId val="660226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Extinction (1/Mm)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66119065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4.6427805611153261E-3"/>
          <c:y val="0.11353521521272292"/>
          <c:w val="0.16078895277992322"/>
          <c:h val="0.6182192610539066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57069</xdr:colOff>
      <xdr:row>12</xdr:row>
      <xdr:rowOff>22412</xdr:rowOff>
    </xdr:from>
    <xdr:to>
      <xdr:col>9</xdr:col>
      <xdr:colOff>11206</xdr:colOff>
      <xdr:row>29</xdr:row>
      <xdr:rowOff>168924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23100</xdr:colOff>
      <xdr:row>12</xdr:row>
      <xdr:rowOff>9525</xdr:rowOff>
    </xdr:from>
    <xdr:to>
      <xdr:col>19</xdr:col>
      <xdr:colOff>560294</xdr:colOff>
      <xdr:row>29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zoomScaleNormal="100" workbookViewId="0">
      <selection activeCell="F3" sqref="F3"/>
    </sheetView>
  </sheetViews>
  <sheetFormatPr defaultRowHeight="15" x14ac:dyDescent="0.25"/>
  <cols>
    <col min="1" max="1" width="20.42578125" customWidth="1"/>
    <col min="2" max="2" width="11.140625" bestFit="1" customWidth="1"/>
    <col min="3" max="5" width="8.7109375" customWidth="1"/>
    <col min="6" max="7" width="10.85546875" bestFit="1" customWidth="1"/>
    <col min="8" max="9" width="8.7109375" customWidth="1"/>
    <col min="10" max="10" width="4.7109375" customWidth="1"/>
    <col min="11" max="11" width="19.28515625" customWidth="1"/>
    <col min="12" max="12" width="11.140625" bestFit="1" customWidth="1"/>
    <col min="13" max="16" width="8.7109375" customWidth="1"/>
    <col min="17" max="17" width="10.7109375" customWidth="1"/>
    <col min="18" max="18" width="10.85546875" bestFit="1" customWidth="1"/>
    <col min="19" max="20" width="8.7109375" customWidth="1"/>
  </cols>
  <sheetData>
    <row r="1" spans="1:20" x14ac:dyDescent="0.25">
      <c r="A1" s="19" t="s">
        <v>284</v>
      </c>
      <c r="B1" s="19"/>
      <c r="D1" s="20" t="str">
        <f>VLOOKUP(A1,class_i_monitors!S:T,2,FALSE)</f>
        <v>GRSM1</v>
      </c>
      <c r="E1" s="20" t="str">
        <f>VLOOKUP(A1,class_i_monitors!B:C,2,FALSE)</f>
        <v>TN</v>
      </c>
      <c r="F1" s="20" t="str">
        <f>CONCATENATE(A1," (",D1,")")</f>
        <v>Great Smoky Mountains National Park (GRSM1)</v>
      </c>
      <c r="G1" s="20"/>
      <c r="H1" s="20"/>
      <c r="I1" s="20"/>
      <c r="J1" s="20"/>
      <c r="K1" s="20" t="str">
        <f>CONCATENATE(A1," (",E1,")")</f>
        <v>Great Smoky Mountains National Park (TN)</v>
      </c>
      <c r="L1" s="20"/>
      <c r="M1" s="20"/>
    </row>
    <row r="2" spans="1:20" x14ac:dyDescent="0.25">
      <c r="C2" s="24" t="s">
        <v>582</v>
      </c>
      <c r="D2" s="24"/>
      <c r="E2" s="24"/>
      <c r="F2" s="24"/>
      <c r="G2" s="24"/>
      <c r="H2" s="24"/>
      <c r="I2" s="24"/>
      <c r="M2" s="24" t="s">
        <v>585</v>
      </c>
      <c r="N2" s="24"/>
      <c r="O2" s="24"/>
      <c r="P2" s="24"/>
      <c r="Q2" s="24"/>
      <c r="R2" s="24"/>
      <c r="S2" s="24"/>
      <c r="T2" s="24"/>
    </row>
    <row r="3" spans="1:20" ht="30" x14ac:dyDescent="0.25">
      <c r="B3" s="3" t="s">
        <v>578</v>
      </c>
      <c r="C3" s="7" t="s">
        <v>479</v>
      </c>
      <c r="D3" s="7" t="s">
        <v>589</v>
      </c>
      <c r="E3" s="7" t="s">
        <v>481</v>
      </c>
      <c r="F3" s="7" t="s">
        <v>580</v>
      </c>
      <c r="G3" s="7" t="s">
        <v>581</v>
      </c>
      <c r="H3" s="7" t="s">
        <v>590</v>
      </c>
      <c r="I3" s="18" t="s">
        <v>591</v>
      </c>
      <c r="L3" s="3" t="s">
        <v>578</v>
      </c>
      <c r="M3" s="7" t="s">
        <v>639</v>
      </c>
      <c r="N3" s="7" t="s">
        <v>479</v>
      </c>
      <c r="O3" s="7" t="s">
        <v>589</v>
      </c>
      <c r="P3" s="7" t="s">
        <v>481</v>
      </c>
      <c r="Q3" s="7" t="s">
        <v>580</v>
      </c>
      <c r="R3" s="7" t="s">
        <v>581</v>
      </c>
      <c r="S3" s="7" t="s">
        <v>590</v>
      </c>
      <c r="T3" s="18" t="s">
        <v>591</v>
      </c>
    </row>
    <row r="4" spans="1:20" x14ac:dyDescent="0.25">
      <c r="A4" s="25" t="s">
        <v>595</v>
      </c>
      <c r="B4" t="s">
        <v>592</v>
      </c>
      <c r="C4" s="10">
        <f>VLOOKUP(CONCATENATE($A$1,":Obs"),'Master - Impaired PM'!$G:$N,2,FALSE)</f>
        <v>4.4803565217391303E-2</v>
      </c>
      <c r="D4" s="10">
        <f>VLOOKUP(CONCATENATE($A$1,":Obs"),'Master - Impaired PM'!$G:$N,3,FALSE)</f>
        <v>2.9744452173912999</v>
      </c>
      <c r="E4" s="10">
        <f>VLOOKUP(CONCATENATE($A$1,":Obs"),'Master - Impaired PM'!$G:$N,4,FALSE)</f>
        <v>0.32408260869565197</v>
      </c>
      <c r="F4" s="10">
        <f>VLOOKUP(CONCATENATE($A$1,":Obs"),'Master - Impaired PM'!$G:$N,5,FALSE)</f>
        <v>6.44002713043478</v>
      </c>
      <c r="G4" s="10">
        <f>VLOOKUP(CONCATENATE($A$1,":Obs"),'Master - Impaired PM'!$G:$N,6,FALSE)</f>
        <v>0.31336343478260797</v>
      </c>
      <c r="H4" s="10">
        <f>VLOOKUP(CONCATENATE($A$1,":Obs"),'Master - Impaired PM'!$G:$N,7,FALSE)</f>
        <v>0.30389069565217303</v>
      </c>
      <c r="I4" s="10">
        <f>VLOOKUP(CONCATENATE($A$1,":Obs"),'Master - Impaired PM'!$G:$N,8,FALSE)</f>
        <v>2.1688795652173898</v>
      </c>
      <c r="K4" s="25" t="s">
        <v>595</v>
      </c>
      <c r="L4" t="s">
        <v>592</v>
      </c>
      <c r="M4" s="14">
        <f>VLOOKUP(CONCATENATE($A$1,":Obs"),'Master - Impaired bext'!$G:$O,2,FALSE)</f>
        <v>11</v>
      </c>
      <c r="N4" s="15">
        <f>VLOOKUP(CONCATENATE($A$1,":Obs"),'Master - Impaired bext'!$G:$O,3,FALSE)</f>
        <v>0.32539326086956499</v>
      </c>
      <c r="O4" s="15">
        <f>VLOOKUP(CONCATENATE($A$1,":Obs"),'Master - Impaired bext'!$G:$O,4,FALSE)</f>
        <v>9.9790127391304306</v>
      </c>
      <c r="P4" s="15">
        <f>VLOOKUP(CONCATENATE($A$1,":Obs"),'Master - Impaired bext'!$G:$O,5,FALSE)</f>
        <v>3.24082608695652</v>
      </c>
      <c r="Q4" s="15">
        <f>VLOOKUP(CONCATENATE($A$1,":Obs"),'Master - Impaired bext'!$G:$O,6,FALSE)</f>
        <v>70.068251434782596</v>
      </c>
      <c r="R4" s="15">
        <f>VLOOKUP(CONCATENATE($A$1,":Obs"),'Master - Impaired bext'!$G:$O,7,FALSE)</f>
        <v>3.15984669565217</v>
      </c>
      <c r="S4" s="15">
        <f>VLOOKUP(CONCATENATE($A$1,":Obs"),'Master - Impaired bext'!$G:$O,8,FALSE)</f>
        <v>0.30389069565217303</v>
      </c>
      <c r="T4" s="15">
        <f>VLOOKUP(CONCATENATE($A$1,":Obs"),'Master - Impaired bext'!$G:$O,9,FALSE)</f>
        <v>1.3013277391304301</v>
      </c>
    </row>
    <row r="5" spans="1:20" x14ac:dyDescent="0.25">
      <c r="A5" s="25"/>
      <c r="B5" t="s">
        <v>593</v>
      </c>
      <c r="C5" s="10">
        <f>VLOOKUP(CONCATENATE($A$1,":Mod"),'Master - Impaired PM'!$G:$N,2,FALSE)</f>
        <v>4.4803565217391303E-2</v>
      </c>
      <c r="D5" s="10">
        <f>VLOOKUP(CONCATENATE($A$1,":Mod"),'Master - Impaired PM'!$G:$N,3,FALSE)</f>
        <v>2.5733180582608699</v>
      </c>
      <c r="E5" s="10">
        <f>VLOOKUP(CONCATENATE($A$1,":Mod"),'Master - Impaired PM'!$G:$N,4,FALSE)</f>
        <v>0.31195694492753601</v>
      </c>
      <c r="F5" s="10">
        <f>VLOOKUP(CONCATENATE($A$1,":Mod"),'Master - Impaired PM'!$G:$N,5,FALSE)</f>
        <v>5.5674157594637697</v>
      </c>
      <c r="G5" s="10">
        <f>VLOOKUP(CONCATENATE($A$1,":Mod"),'Master - Impaired PM'!$G:$N,6,FALSE)</f>
        <v>0.40533643391304303</v>
      </c>
      <c r="H5" s="10">
        <f>VLOOKUP(CONCATENATE($A$1,":Mod"),'Master - Impaired PM'!$G:$N,7,FALSE)</f>
        <v>0.40957809789855099</v>
      </c>
      <c r="I5" s="10">
        <f>VLOOKUP(CONCATENATE($A$1,":Mod"),'Master - Impaired PM'!$G:$N,8,FALSE)</f>
        <v>3.2312753214492802</v>
      </c>
      <c r="K5" s="25"/>
      <c r="L5" t="s">
        <v>593</v>
      </c>
      <c r="M5" s="14">
        <f>VLOOKUP(CONCATENATE($A$1,":Obs"),'Master - Impaired bext'!$G:$O,2,FALSE)</f>
        <v>11</v>
      </c>
      <c r="N5" s="15">
        <f>VLOOKUP(CONCATENATE($A$1,":Obs"),'Master - Impaired bext'!$G:$O,3,FALSE)</f>
        <v>0.32539326086956499</v>
      </c>
      <c r="O5" s="15">
        <f>VLOOKUP(CONCATENATE($A$1,":Mod"),'Master - Impaired bext'!$G:$O,4,FALSE)</f>
        <v>8.4785164500434806</v>
      </c>
      <c r="P5" s="15">
        <f>VLOOKUP(CONCATENATE($A$1,":Mod"),'Master - Impaired bext'!$G:$O,5,FALSE)</f>
        <v>3.1195694492753598</v>
      </c>
      <c r="Q5" s="15">
        <f>VLOOKUP(CONCATENATE($A$1,":Mod"),'Master - Impaired bext'!$G:$O,6,FALSE)</f>
        <v>58.787000864449297</v>
      </c>
      <c r="R5" s="15">
        <f>VLOOKUP(CONCATENATE($A$1,":Mod"),'Master - Impaired bext'!$G:$O,7,FALSE)</f>
        <v>4.0688477526521698</v>
      </c>
      <c r="S5" s="15">
        <f>VLOOKUP(CONCATENATE($A$1,":Mod"),'Master - Impaired bext'!$G:$O,8,FALSE)</f>
        <v>0.40957809789855099</v>
      </c>
      <c r="T5" s="15">
        <f>VLOOKUP(CONCATENATE($A$1,":Mod"),'Master - Impaired bext'!$G:$O,9,FALSE)</f>
        <v>1.9387651928695699</v>
      </c>
    </row>
    <row r="6" spans="1:20" x14ac:dyDescent="0.25">
      <c r="A6" s="25"/>
      <c r="B6" t="s">
        <v>594</v>
      </c>
      <c r="C6" s="10">
        <f>VLOOKUP(CONCATENATE($A$1,":2028 Mod"),'Master - Impaired PM'!$G:$N,2,FALSE)</f>
        <v>4.4803565217391303E-2</v>
      </c>
      <c r="D6" s="10">
        <f>VLOOKUP(CONCATENATE($A$1,":2028 Mod"),'Master - Impaired PM'!$G:$N,3,FALSE)</f>
        <v>2.3883854252494499</v>
      </c>
      <c r="E6" s="10">
        <f>VLOOKUP(CONCATENATE($A$1,":2028 Mod"),'Master - Impaired PM'!$G:$N,4,FALSE)</f>
        <v>0.18091594532258501</v>
      </c>
      <c r="F6" s="10">
        <f>VLOOKUP(CONCATENATE($A$1,":2028 Mod"),'Master - Impaired PM'!$G:$N,5,FALSE)</f>
        <v>1.99599638838593</v>
      </c>
      <c r="G6" s="10">
        <f>VLOOKUP(CONCATENATE($A$1,":2028 Mod"),'Master - Impaired PM'!$G:$N,6,FALSE)</f>
        <v>0.36654309339496199</v>
      </c>
      <c r="H6" s="10">
        <f>VLOOKUP(CONCATENATE($A$1,":2028 Mod"),'Master - Impaired PM'!$G:$N,7,FALSE)</f>
        <v>0.34673431490175899</v>
      </c>
      <c r="I6" s="10">
        <f>VLOOKUP(CONCATENATE($A$1,":2028 Mod"),'Master - Impaired PM'!$G:$N,8,FALSE)</f>
        <v>3.5229700005480402</v>
      </c>
      <c r="K6" s="25"/>
      <c r="L6" t="s">
        <v>594</v>
      </c>
      <c r="M6" s="14">
        <f>VLOOKUP(CONCATENATE($A$1,":Obs"),'Master - Impaired bext'!$G:$O,2,FALSE)</f>
        <v>11</v>
      </c>
      <c r="N6" s="15">
        <f>VLOOKUP(CONCATENATE($A$1,":Obs"),'Master - Impaired bext'!$G:$O,3,FALSE)</f>
        <v>0.32539326086956499</v>
      </c>
      <c r="O6" s="17">
        <f>VLOOKUP(CONCATENATE($A$1,":2028 Mod"),'Master - Impaired bext'!$G:$O,4,FALSE)</f>
        <v>7.78427900003435</v>
      </c>
      <c r="P6" s="17">
        <f>VLOOKUP(CONCATENATE($A$1,":2028 Mod"),'Master - Impaired bext'!$G:$O,5,FALSE)</f>
        <v>1.8091594532258499</v>
      </c>
      <c r="Q6" s="17">
        <f>VLOOKUP(CONCATENATE($A$1,":2028 Mod"),'Master - Impaired bext'!$G:$O,6,FALSE)</f>
        <v>19.130128232011302</v>
      </c>
      <c r="R6" s="17">
        <f>VLOOKUP(CONCATENATE($A$1,":2028 Mod"),'Master - Impaired bext'!$G:$O,7,FALSE)</f>
        <v>3.6646719828287102</v>
      </c>
      <c r="S6" s="17">
        <f>VLOOKUP(CONCATENATE($A$1,":2028 Mod"),'Master - Impaired bext'!$G:$O,8,FALSE)</f>
        <v>0.34673431490175899</v>
      </c>
      <c r="T6" s="17">
        <f>VLOOKUP(CONCATENATE($A$1,":2028 Mod"),'Master - Impaired bext'!$G:$O,9,FALSE)</f>
        <v>2.1137820003288299</v>
      </c>
    </row>
    <row r="7" spans="1:20" x14ac:dyDescent="0.25">
      <c r="C7" s="10"/>
      <c r="D7" s="10"/>
      <c r="E7" s="10"/>
      <c r="F7" s="10"/>
      <c r="G7" s="10"/>
      <c r="H7" s="10"/>
      <c r="I7" s="10"/>
      <c r="M7" s="14"/>
      <c r="N7" s="15"/>
      <c r="O7" s="15"/>
      <c r="P7" s="15"/>
      <c r="Q7" s="15"/>
      <c r="R7" s="15"/>
      <c r="S7" s="15"/>
      <c r="T7" s="15"/>
    </row>
    <row r="8" spans="1:20" x14ac:dyDescent="0.25">
      <c r="A8" s="26" t="s">
        <v>596</v>
      </c>
      <c r="B8" s="14" t="s">
        <v>592</v>
      </c>
      <c r="C8" s="10">
        <f>VLOOKUP(CONCATENATE($A$1,":Obs"),'Master - Best PM'!$G:$N,2,FALSE)</f>
        <v>4.9724181818181799E-2</v>
      </c>
      <c r="D8" s="10">
        <f>VLOOKUP(CONCATENATE($A$1,":Obs"),'Master - Best PM'!$G:$N,3,FALSE)</f>
        <v>1.08341181818181</v>
      </c>
      <c r="E8" s="10">
        <f>VLOOKUP(CONCATENATE($A$1,":Obs"),'Master - Best PM'!$G:$N,4,FALSE)</f>
        <v>0.13112727272727201</v>
      </c>
      <c r="F8" s="10">
        <f>VLOOKUP(CONCATENATE($A$1,":Obs"),'Master - Best PM'!$G:$N,5,FALSE)</f>
        <v>1.2543692727272699</v>
      </c>
      <c r="G8" s="10">
        <f>VLOOKUP(CONCATENATE($A$1,":Obs"),'Master - Best PM'!$G:$N,6,FALSE)</f>
        <v>0.26062690909090902</v>
      </c>
      <c r="H8" s="10">
        <f>VLOOKUP(CONCATENATE($A$1,":Obs"),'Master - Best PM'!$G:$N,7,FALSE)</f>
        <v>0.12618609090909</v>
      </c>
      <c r="I8" s="10">
        <f>VLOOKUP(CONCATENATE($A$1,":Obs"),'Master - Best PM'!$G:$N,8,FALSE)</f>
        <v>1.7648227272727199</v>
      </c>
      <c r="J8" s="14"/>
      <c r="K8" s="26" t="s">
        <v>596</v>
      </c>
      <c r="L8" s="14" t="s">
        <v>592</v>
      </c>
      <c r="M8" s="14">
        <f>VLOOKUP(CONCATENATE($A$1,":Obs"),'Master - Best bext'!$G:$O,2,FALSE)</f>
        <v>11</v>
      </c>
      <c r="N8" s="15">
        <f>VLOOKUP(CONCATENATE($A$1,":Obs"),'Master - Best bext'!$G:$O,3,FALSE)</f>
        <v>0.31976245454545399</v>
      </c>
      <c r="O8" s="15">
        <f>VLOOKUP(CONCATENATE($A$1,":Obs"),'Master - Best bext'!$G:$O,4,FALSE)</f>
        <v>3.2717025</v>
      </c>
      <c r="P8" s="15">
        <f>VLOOKUP(CONCATENATE($A$1,":Obs"),'Master - Best bext'!$G:$O,5,FALSE)</f>
        <v>1.31127272727272</v>
      </c>
      <c r="Q8" s="15">
        <f>VLOOKUP(CONCATENATE($A$1,":Obs"),'Master - Best bext'!$G:$O,6,FALSE)</f>
        <v>11.105430727272701</v>
      </c>
      <c r="R8" s="15">
        <f>VLOOKUP(CONCATENATE($A$1,":Obs"),'Master - Best bext'!$G:$O,7,FALSE)</f>
        <v>2.4746917727272701</v>
      </c>
      <c r="S8" s="15">
        <f>VLOOKUP(CONCATENATE($A$1,":Obs"),'Master - Best bext'!$G:$O,8,FALSE)</f>
        <v>0.12618609090909</v>
      </c>
      <c r="T8" s="15">
        <f>VLOOKUP(CONCATENATE($A$1,":Obs"),'Master - Best bext'!$G:$O,9,FALSE)</f>
        <v>1.0588936363636301</v>
      </c>
    </row>
    <row r="9" spans="1:20" x14ac:dyDescent="0.25">
      <c r="A9" s="26"/>
      <c r="B9" s="14" t="s">
        <v>593</v>
      </c>
      <c r="C9" s="10">
        <f>VLOOKUP(CONCATENATE($A$1,":Mod"),'Master - Best PM'!$G:$N,2,FALSE)</f>
        <v>4.9724181818181799E-2</v>
      </c>
      <c r="D9" s="10">
        <f>VLOOKUP(CONCATENATE($A$1,":Mod"),'Master - Best PM'!$G:$N,3,FALSE)</f>
        <v>1.0929113656126499</v>
      </c>
      <c r="E9" s="10">
        <f>VLOOKUP(CONCATENATE($A$1,":Mod"),'Master - Best PM'!$G:$N,4,FALSE)</f>
        <v>0.124584084321476</v>
      </c>
      <c r="F9" s="10">
        <f>VLOOKUP(CONCATENATE($A$1,":Mod"),'Master - Best PM'!$G:$N,5,FALSE)</f>
        <v>1.1630636945981601</v>
      </c>
      <c r="G9" s="10">
        <f>VLOOKUP(CONCATENATE($A$1,":Mod"),'Master - Best PM'!$G:$N,6,FALSE)</f>
        <v>0.220307648913043</v>
      </c>
      <c r="H9" s="10">
        <f>VLOOKUP(CONCATENATE($A$1,":Mod"),'Master - Best PM'!$G:$N,7,FALSE)</f>
        <v>0.173813785671937</v>
      </c>
      <c r="I9" s="10">
        <f>VLOOKUP(CONCATENATE($A$1,":Mod"),'Master - Best PM'!$G:$N,8,FALSE)</f>
        <v>2.34122780401845</v>
      </c>
      <c r="J9" s="14"/>
      <c r="K9" s="26"/>
      <c r="L9" s="14" t="s">
        <v>593</v>
      </c>
      <c r="M9" s="14">
        <f>VLOOKUP(CONCATENATE($A$1,":Obs"),'Master - Best bext'!$G:$O,2,FALSE)</f>
        <v>11</v>
      </c>
      <c r="N9" s="15">
        <f>VLOOKUP(CONCATENATE($A$1,":Obs"),'Master - Best bext'!$G:$O,3,FALSE)</f>
        <v>0.31976245454545399</v>
      </c>
      <c r="O9" s="15">
        <f>VLOOKUP(CONCATENATE($A$1,":Mod"),'Master - Best bext'!$G:$O,4,FALSE)</f>
        <v>3.3027971630105402</v>
      </c>
      <c r="P9" s="15">
        <f>VLOOKUP(CONCATENATE($A$1,":Mod"),'Master - Best bext'!$G:$O,5,FALSE)</f>
        <v>1.2458408432147601</v>
      </c>
      <c r="Q9" s="15">
        <f>VLOOKUP(CONCATENATE($A$1,":Mod"),'Master - Best bext'!$G:$O,6,FALSE)</f>
        <v>10.345627404084301</v>
      </c>
      <c r="R9" s="15">
        <f>VLOOKUP(CONCATENATE($A$1,":Mod"),'Master - Best bext'!$G:$O,7,FALSE)</f>
        <v>2.0697411444005298</v>
      </c>
      <c r="S9" s="15">
        <f>VLOOKUP(CONCATENATE($A$1,":Mod"),'Master - Best bext'!$G:$O,8,FALSE)</f>
        <v>0.173813785671937</v>
      </c>
      <c r="T9" s="15">
        <f>VLOOKUP(CONCATENATE($A$1,":Mod"),'Master - Best bext'!$G:$O,9,FALSE)</f>
        <v>1.4047366824110701</v>
      </c>
    </row>
    <row r="10" spans="1:20" x14ac:dyDescent="0.25">
      <c r="A10" s="27"/>
      <c r="B10" s="11" t="s">
        <v>594</v>
      </c>
      <c r="C10" s="12">
        <f>VLOOKUP(CONCATENATE($A$1,":2028 Mod"),'Master - Best PM'!$G:$N,2,FALSE)</f>
        <v>4.9724181818181799E-2</v>
      </c>
      <c r="D10" s="12">
        <f>VLOOKUP(CONCATENATE($A$1,":2028 Mod"),'Master - Best PM'!$G:$N,3,FALSE)</f>
        <v>0.99894278331839703</v>
      </c>
      <c r="E10" s="12">
        <f>VLOOKUP(CONCATENATE($A$1,":2028 Mod"),'Master - Best PM'!$G:$N,4,FALSE)</f>
        <v>6.7476001074600001E-2</v>
      </c>
      <c r="F10" s="12">
        <f>VLOOKUP(CONCATENATE($A$1,":2028 Mod"),'Master - Best PM'!$G:$N,5,FALSE)</f>
        <v>0.81122845836257296</v>
      </c>
      <c r="G10" s="12">
        <f>VLOOKUP(CONCATENATE($A$1,":2028 Mod"),'Master - Best PM'!$G:$N,6,FALSE)</f>
        <v>0.14069636786720599</v>
      </c>
      <c r="H10" s="12">
        <f>VLOOKUP(CONCATENATE($A$1,":2028 Mod"),'Master - Best PM'!$G:$N,7,FALSE)</f>
        <v>0.14481500154634699</v>
      </c>
      <c r="I10" s="12">
        <f>VLOOKUP(CONCATENATE($A$1,":2028 Mod"),'Master - Best PM'!$G:$N,8,FALSE)</f>
        <v>2.5550798902645599</v>
      </c>
      <c r="J10" s="11"/>
      <c r="K10" s="27"/>
      <c r="L10" s="11" t="s">
        <v>594</v>
      </c>
      <c r="M10" s="11">
        <f>VLOOKUP(CONCATENATE($A$1,":Obs"),'Master - Best bext'!$G:$O,2,FALSE)</f>
        <v>11</v>
      </c>
      <c r="N10" s="13">
        <f>VLOOKUP(CONCATENATE($A$1,":Obs"),'Master - Best bext'!$G:$O,3,FALSE)</f>
        <v>0.31976245454545399</v>
      </c>
      <c r="O10" s="16">
        <f>VLOOKUP(CONCATENATE($A$1,":2028 Mod"),'Master - Best bext'!$G:$O,4,FALSE)</f>
        <v>2.9997535557572101</v>
      </c>
      <c r="P10" s="16">
        <f>VLOOKUP(CONCATENATE($A$1,":2028 Mod"),'Master - Best bext'!$G:$O,5,FALSE)</f>
        <v>0.67476001074600001</v>
      </c>
      <c r="Q10" s="16">
        <f>VLOOKUP(CONCATENATE($A$1,":2028 Mod"),'Master - Best bext'!$G:$O,6,FALSE)</f>
        <v>7.1341324624435902</v>
      </c>
      <c r="R10" s="16">
        <f>VLOOKUP(CONCATENATE($A$1,":2028 Mod"),'Master - Best bext'!$G:$O,7,FALSE)</f>
        <v>1.3171931283124401</v>
      </c>
      <c r="S10" s="16">
        <f>VLOOKUP(CONCATENATE($A$1,":2028 Mod"),'Master - Best bext'!$G:$O,8,FALSE)</f>
        <v>0.14481500154634699</v>
      </c>
      <c r="T10" s="16">
        <f>VLOOKUP(CONCATENATE($A$1,":2028 Mod"),'Master - Best bext'!$G:$O,9,FALSE)</f>
        <v>1.53304793415874</v>
      </c>
    </row>
    <row r="11" spans="1:20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spans="1:20" ht="23.25" x14ac:dyDescent="0.35">
      <c r="A12" s="23" t="str">
        <f>CONCATENATE(A1," (",D1,")")</f>
        <v>Great Smoky Mountains National Park (GRSM1)</v>
      </c>
      <c r="B12" s="23"/>
      <c r="C12" s="23"/>
      <c r="D12" s="23"/>
      <c r="E12" s="23"/>
      <c r="F12" s="23"/>
      <c r="G12" s="23"/>
      <c r="H12" s="23"/>
      <c r="I12" s="23"/>
      <c r="J12" s="21"/>
      <c r="K12" s="22"/>
      <c r="L12" s="23" t="str">
        <f>F1</f>
        <v>Great Smoky Mountains National Park (GRSM1)</v>
      </c>
      <c r="M12" s="23"/>
      <c r="N12" s="23"/>
      <c r="O12" s="23"/>
      <c r="P12" s="23"/>
      <c r="Q12" s="23"/>
      <c r="R12" s="23"/>
      <c r="S12" s="23"/>
      <c r="T12" s="23"/>
    </row>
    <row r="13" spans="1:20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20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20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x14ac:dyDescent="0.25">
      <c r="A31" s="21"/>
      <c r="B31" s="21"/>
      <c r="C31" s="21"/>
      <c r="D31" s="21"/>
      <c r="E31" s="21"/>
      <c r="F31" s="21"/>
      <c r="G31" s="21" t="s">
        <v>587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 t="s">
        <v>587</v>
      </c>
      <c r="S31" s="21"/>
      <c r="T31" s="21"/>
    </row>
    <row r="32" spans="1:20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 t="s">
        <v>640</v>
      </c>
      <c r="S32" s="21"/>
      <c r="T32" s="21"/>
    </row>
  </sheetData>
  <mergeCells count="8">
    <mergeCell ref="A12:I12"/>
    <mergeCell ref="L12:T12"/>
    <mergeCell ref="C2:I2"/>
    <mergeCell ref="M2:T2"/>
    <mergeCell ref="A4:A6"/>
    <mergeCell ref="A8:A10"/>
    <mergeCell ref="K4:K6"/>
    <mergeCell ref="K8:K10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lass I Areas" xr:uid="{00000000-0002-0000-0000-000000000000}">
          <x14:formula1>
            <xm:f>class_i_monitors!$S$2:$S$43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28"/>
  <sheetViews>
    <sheetView workbookViewId="0">
      <pane ySplit="2" topLeftCell="A3" activePane="bottomLeft" state="frozen"/>
      <selection pane="bottomLeft" sqref="A1:XFD1048576"/>
    </sheetView>
  </sheetViews>
  <sheetFormatPr defaultRowHeight="15" x14ac:dyDescent="0.25"/>
  <cols>
    <col min="1" max="1" width="7.7109375" bestFit="1" customWidth="1"/>
    <col min="2" max="2" width="35.7109375" bestFit="1" customWidth="1"/>
    <col min="3" max="3" width="5.5703125" bestFit="1" customWidth="1"/>
    <col min="4" max="4" width="8.28515625" style="6" bestFit="1" customWidth="1"/>
    <col min="5" max="5" width="9.85546875" style="6" bestFit="1" customWidth="1"/>
    <col min="6" max="6" width="9.85546875" style="6" customWidth="1"/>
    <col min="7" max="7" width="45" style="6" bestFit="1" customWidth="1"/>
    <col min="8" max="8" width="10" bestFit="1" customWidth="1"/>
    <col min="9" max="9" width="10.85546875" bestFit="1" customWidth="1"/>
    <col min="10" max="10" width="13.5703125" bestFit="1" customWidth="1"/>
    <col min="11" max="11" width="12.42578125" bestFit="1" customWidth="1"/>
    <col min="12" max="12" width="13.42578125" bestFit="1" customWidth="1"/>
    <col min="13" max="13" width="16" bestFit="1" customWidth="1"/>
    <col min="14" max="14" width="10" bestFit="1" customWidth="1"/>
  </cols>
  <sheetData>
    <row r="1" spans="1:14" s="2" customFormat="1" x14ac:dyDescent="0.25">
      <c r="D1" s="4"/>
      <c r="E1" s="4"/>
      <c r="F1" s="4"/>
      <c r="G1" s="4"/>
      <c r="H1" s="28" t="s">
        <v>490</v>
      </c>
      <c r="I1" s="28"/>
      <c r="J1" s="28"/>
      <c r="K1" s="28"/>
      <c r="L1" s="28"/>
      <c r="M1" s="28"/>
      <c r="N1" s="28"/>
    </row>
    <row r="2" spans="1:14" s="2" customFormat="1" x14ac:dyDescent="0.25">
      <c r="A2" s="3" t="s">
        <v>113</v>
      </c>
      <c r="B2" s="3" t="s">
        <v>112</v>
      </c>
      <c r="C2" s="3" t="s">
        <v>114</v>
      </c>
      <c r="D2" s="5" t="s">
        <v>110</v>
      </c>
      <c r="E2" s="5" t="s">
        <v>111</v>
      </c>
      <c r="F2" s="5" t="s">
        <v>487</v>
      </c>
      <c r="G2" s="5" t="s">
        <v>491</v>
      </c>
      <c r="H2" s="8" t="s">
        <v>479</v>
      </c>
      <c r="I2" s="8" t="s">
        <v>480</v>
      </c>
      <c r="J2" s="8" t="s">
        <v>481</v>
      </c>
      <c r="K2" s="8" t="s">
        <v>482</v>
      </c>
      <c r="L2" s="8" t="s">
        <v>483</v>
      </c>
      <c r="M2" s="8" t="s">
        <v>484</v>
      </c>
      <c r="N2" s="9" t="s">
        <v>485</v>
      </c>
    </row>
    <row r="3" spans="1:14" x14ac:dyDescent="0.25">
      <c r="A3" t="s">
        <v>0</v>
      </c>
      <c r="B3" t="s">
        <v>186</v>
      </c>
      <c r="C3" t="s">
        <v>187</v>
      </c>
      <c r="D3" s="6">
        <v>44.377099999999999</v>
      </c>
      <c r="E3" s="6">
        <v>-68.260999999999996</v>
      </c>
      <c r="F3" s="6" t="s">
        <v>588</v>
      </c>
      <c r="G3" s="6" t="s">
        <v>597</v>
      </c>
      <c r="H3" s="1">
        <v>0.116861478260869</v>
      </c>
      <c r="I3" s="1">
        <v>0.52904426880723998</v>
      </c>
      <c r="J3" s="1">
        <v>3.48769209337235E-2</v>
      </c>
      <c r="K3" s="1">
        <v>0.44876275654416198</v>
      </c>
      <c r="L3" s="1">
        <v>5.2662737748686503E-2</v>
      </c>
      <c r="M3" s="1">
        <v>6.7542605592732993E-2</v>
      </c>
      <c r="N3" s="1">
        <v>1.3158203245262301</v>
      </c>
    </row>
    <row r="4" spans="1:14" x14ac:dyDescent="0.25">
      <c r="A4" t="s">
        <v>0</v>
      </c>
      <c r="B4" t="s">
        <v>186</v>
      </c>
      <c r="C4" t="s">
        <v>187</v>
      </c>
      <c r="D4" s="6">
        <v>44.377099999999999</v>
      </c>
      <c r="E4" s="6">
        <v>-68.260999999999996</v>
      </c>
      <c r="F4" s="6" t="s">
        <v>488</v>
      </c>
      <c r="G4" s="6" t="s">
        <v>493</v>
      </c>
      <c r="H4" s="1">
        <v>0.116861478260869</v>
      </c>
      <c r="I4" s="1">
        <v>0.57443132608695602</v>
      </c>
      <c r="J4" s="1">
        <v>4.8259999999999997E-2</v>
      </c>
      <c r="K4" s="1">
        <v>0.48280739057971001</v>
      </c>
      <c r="L4" s="1">
        <v>6.31569978260869E-2</v>
      </c>
      <c r="M4" s="1">
        <v>6.8559082971014498E-2</v>
      </c>
      <c r="N4" s="1">
        <v>1.3068566666666701</v>
      </c>
    </row>
    <row r="5" spans="1:14" x14ac:dyDescent="0.25">
      <c r="A5" t="s">
        <v>0</v>
      </c>
      <c r="B5" t="s">
        <v>186</v>
      </c>
      <c r="C5" t="s">
        <v>187</v>
      </c>
      <c r="D5" s="6">
        <v>44.377099999999999</v>
      </c>
      <c r="E5" s="6">
        <v>-68.260999999999996</v>
      </c>
      <c r="F5" s="6" t="s">
        <v>486</v>
      </c>
      <c r="G5" s="6" t="s">
        <v>492</v>
      </c>
      <c r="H5" s="1">
        <v>0.116861478260869</v>
      </c>
      <c r="I5" s="1">
        <v>0.63312260869565196</v>
      </c>
      <c r="J5" s="1">
        <v>5.2082608695652101E-2</v>
      </c>
      <c r="K5" s="1">
        <v>0.53235813043478197</v>
      </c>
      <c r="L5" s="1">
        <v>5.9867217391304302E-2</v>
      </c>
      <c r="M5" s="1">
        <v>4.5320086956521698E-2</v>
      </c>
      <c r="N5" s="1">
        <v>1.3485434782608601</v>
      </c>
    </row>
    <row r="6" spans="1:14" x14ac:dyDescent="0.25">
      <c r="A6" t="s">
        <v>2</v>
      </c>
      <c r="B6" t="s">
        <v>202</v>
      </c>
      <c r="C6" t="s">
        <v>203</v>
      </c>
      <c r="D6" s="6">
        <v>43.743499999999997</v>
      </c>
      <c r="E6" s="6">
        <v>-101.94119999999999</v>
      </c>
      <c r="F6" s="6" t="s">
        <v>588</v>
      </c>
      <c r="G6" s="6" t="s">
        <v>598</v>
      </c>
      <c r="H6" s="1">
        <v>2.578275E-2</v>
      </c>
      <c r="I6" s="1">
        <v>0.43009459078119</v>
      </c>
      <c r="J6" s="1">
        <v>3.9221192580714402E-2</v>
      </c>
      <c r="K6" s="1">
        <v>0.37574209333429398</v>
      </c>
      <c r="L6" s="1">
        <v>0.100630727300397</v>
      </c>
      <c r="M6" s="1">
        <v>0.26533507806181</v>
      </c>
      <c r="N6" s="1">
        <v>2.01994328211756</v>
      </c>
    </row>
    <row r="7" spans="1:14" x14ac:dyDescent="0.25">
      <c r="A7" t="s">
        <v>2</v>
      </c>
      <c r="B7" t="s">
        <v>202</v>
      </c>
      <c r="C7" t="s">
        <v>203</v>
      </c>
      <c r="D7" s="6">
        <v>43.743499999999997</v>
      </c>
      <c r="E7" s="6">
        <v>-101.94119999999999</v>
      </c>
      <c r="F7" s="6" t="s">
        <v>488</v>
      </c>
      <c r="G7" s="6" t="s">
        <v>495</v>
      </c>
      <c r="H7" s="1">
        <v>2.578275E-2</v>
      </c>
      <c r="I7" s="1">
        <v>0.435945545454546</v>
      </c>
      <c r="J7" s="1">
        <v>4.4547878787878803E-2</v>
      </c>
      <c r="K7" s="1">
        <v>0.41029054848484803</v>
      </c>
      <c r="L7" s="1">
        <v>0.12727335454545499</v>
      </c>
      <c r="M7" s="1">
        <v>0.262131851515152</v>
      </c>
      <c r="N7" s="1">
        <v>1.8874394696969701</v>
      </c>
    </row>
    <row r="8" spans="1:14" x14ac:dyDescent="0.25">
      <c r="A8" t="s">
        <v>2</v>
      </c>
      <c r="B8" t="s">
        <v>202</v>
      </c>
      <c r="C8" t="s">
        <v>203</v>
      </c>
      <c r="D8" s="6">
        <v>43.743499999999997</v>
      </c>
      <c r="E8" s="6">
        <v>-101.94119999999999</v>
      </c>
      <c r="F8" s="6" t="s">
        <v>486</v>
      </c>
      <c r="G8" s="6" t="s">
        <v>494</v>
      </c>
      <c r="H8" s="1">
        <v>2.578275E-2</v>
      </c>
      <c r="I8" s="1">
        <v>0.41463</v>
      </c>
      <c r="J8" s="1">
        <v>4.4149999999999898E-2</v>
      </c>
      <c r="K8" s="1">
        <v>0.36403112500000001</v>
      </c>
      <c r="L8" s="1">
        <v>0.11644937499999999</v>
      </c>
      <c r="M8" s="1">
        <v>0.18494229166666601</v>
      </c>
      <c r="N8" s="1">
        <v>1.8361208333333301</v>
      </c>
    </row>
    <row r="9" spans="1:14" x14ac:dyDescent="0.25">
      <c r="A9" t="s">
        <v>4</v>
      </c>
      <c r="B9" t="s">
        <v>204</v>
      </c>
      <c r="C9" t="s">
        <v>205</v>
      </c>
      <c r="D9" s="6">
        <v>35.779699999999998</v>
      </c>
      <c r="E9" s="6">
        <v>-106.2664</v>
      </c>
      <c r="F9" s="6" t="s">
        <v>588</v>
      </c>
      <c r="G9" s="6" t="s">
        <v>599</v>
      </c>
      <c r="H9" s="1">
        <v>2.1802909090909001E-2</v>
      </c>
      <c r="I9" s="1">
        <v>0.517706950461155</v>
      </c>
      <c r="J9" s="1">
        <v>3.9681958185181498E-2</v>
      </c>
      <c r="K9" s="1">
        <v>0.34783384073602602</v>
      </c>
      <c r="L9" s="1">
        <v>0.120330710659568</v>
      </c>
      <c r="M9" s="1">
        <v>0.37857119267331202</v>
      </c>
      <c r="N9" s="1">
        <v>2.11605497737713</v>
      </c>
    </row>
    <row r="10" spans="1:14" x14ac:dyDescent="0.25">
      <c r="A10" t="s">
        <v>4</v>
      </c>
      <c r="B10" t="s">
        <v>204</v>
      </c>
      <c r="C10" t="s">
        <v>205</v>
      </c>
      <c r="D10" s="6">
        <v>35.779699999999998</v>
      </c>
      <c r="E10" s="6">
        <v>-106.2664</v>
      </c>
      <c r="F10" s="6" t="s">
        <v>488</v>
      </c>
      <c r="G10" s="6" t="s">
        <v>497</v>
      </c>
      <c r="H10" s="1">
        <v>2.1802909090909001E-2</v>
      </c>
      <c r="I10" s="1">
        <v>0.53623075663467001</v>
      </c>
      <c r="J10" s="1">
        <v>6.4410692640692602E-2</v>
      </c>
      <c r="K10" s="1">
        <v>0.38798197728213801</v>
      </c>
      <c r="L10" s="1">
        <v>0.109240929418408</v>
      </c>
      <c r="M10" s="1">
        <v>0.28486421326933897</v>
      </c>
      <c r="N10" s="1">
        <v>1.54147986636552</v>
      </c>
    </row>
    <row r="11" spans="1:14" x14ac:dyDescent="0.25">
      <c r="A11" t="s">
        <v>4</v>
      </c>
      <c r="B11" t="s">
        <v>204</v>
      </c>
      <c r="C11" t="s">
        <v>205</v>
      </c>
      <c r="D11" s="6">
        <v>35.779699999999998</v>
      </c>
      <c r="E11" s="6">
        <v>-106.2664</v>
      </c>
      <c r="F11" s="6" t="s">
        <v>486</v>
      </c>
      <c r="G11" s="6" t="s">
        <v>496</v>
      </c>
      <c r="H11" s="1">
        <v>2.1802909090909001E-2</v>
      </c>
      <c r="I11" s="1">
        <v>0.54019636363636303</v>
      </c>
      <c r="J11" s="1">
        <v>5.9081818181818103E-2</v>
      </c>
      <c r="K11" s="1">
        <v>0.40377177272727199</v>
      </c>
      <c r="L11" s="1">
        <v>9.7377409090909098E-2</v>
      </c>
      <c r="M11" s="1">
        <v>0.29135581818181799</v>
      </c>
      <c r="N11" s="1">
        <v>1.7247636363636301</v>
      </c>
    </row>
    <row r="12" spans="1:14" x14ac:dyDescent="0.25">
      <c r="A12" t="s">
        <v>5</v>
      </c>
      <c r="B12" t="s">
        <v>206</v>
      </c>
      <c r="C12" t="s">
        <v>207</v>
      </c>
      <c r="D12" s="6">
        <v>29.302700000000002</v>
      </c>
      <c r="E12" s="6">
        <v>-103.178</v>
      </c>
      <c r="F12" s="6" t="s">
        <v>588</v>
      </c>
      <c r="G12" s="6" t="s">
        <v>600</v>
      </c>
      <c r="H12" s="1">
        <v>2.8095749999999999E-2</v>
      </c>
      <c r="I12" s="1">
        <v>0.44020783614983999</v>
      </c>
      <c r="J12" s="1">
        <v>4.40111754066565E-2</v>
      </c>
      <c r="K12" s="1">
        <v>0.63895030826527999</v>
      </c>
      <c r="L12" s="1">
        <v>0.100394106902506</v>
      </c>
      <c r="M12" s="1">
        <v>0.55020406880353301</v>
      </c>
      <c r="N12" s="1">
        <v>3.7971285804527799</v>
      </c>
    </row>
    <row r="13" spans="1:14" x14ac:dyDescent="0.25">
      <c r="A13" t="s">
        <v>5</v>
      </c>
      <c r="B13" t="s">
        <v>206</v>
      </c>
      <c r="C13" t="s">
        <v>207</v>
      </c>
      <c r="D13" s="6">
        <v>29.302700000000002</v>
      </c>
      <c r="E13" s="6">
        <v>-103.178</v>
      </c>
      <c r="F13" s="6" t="s">
        <v>488</v>
      </c>
      <c r="G13" s="6" t="s">
        <v>499</v>
      </c>
      <c r="H13" s="1">
        <v>2.8095749999999999E-2</v>
      </c>
      <c r="I13" s="1">
        <v>0.442006690909091</v>
      </c>
      <c r="J13" s="1">
        <v>4.9720454545454602E-2</v>
      </c>
      <c r="K13" s="1">
        <v>0.719409599393939</v>
      </c>
      <c r="L13" s="1">
        <v>9.2478243181818201E-2</v>
      </c>
      <c r="M13" s="1">
        <v>0.50628803272727296</v>
      </c>
      <c r="N13" s="1">
        <v>3.3718921666666701</v>
      </c>
    </row>
    <row r="14" spans="1:14" x14ac:dyDescent="0.25">
      <c r="A14" t="s">
        <v>5</v>
      </c>
      <c r="B14" t="s">
        <v>206</v>
      </c>
      <c r="C14" t="s">
        <v>207</v>
      </c>
      <c r="D14" s="6">
        <v>29.302700000000002</v>
      </c>
      <c r="E14" s="6">
        <v>-103.178</v>
      </c>
      <c r="F14" s="6" t="s">
        <v>486</v>
      </c>
      <c r="G14" s="6" t="s">
        <v>498</v>
      </c>
      <c r="H14" s="1">
        <v>2.8095749999999999E-2</v>
      </c>
      <c r="I14" s="1">
        <v>0.46120499999999998</v>
      </c>
      <c r="J14" s="1">
        <v>6.4824999999999994E-2</v>
      </c>
      <c r="K14" s="1">
        <v>0.85100133333333305</v>
      </c>
      <c r="L14" s="1">
        <v>0.10901037499999899</v>
      </c>
      <c r="M14" s="1">
        <v>0.57414024999999902</v>
      </c>
      <c r="N14" s="1">
        <v>4.17744583333333</v>
      </c>
    </row>
    <row r="15" spans="1:14" x14ac:dyDescent="0.25">
      <c r="A15" t="s">
        <v>7</v>
      </c>
      <c r="B15" t="s">
        <v>211</v>
      </c>
      <c r="C15" t="s">
        <v>205</v>
      </c>
      <c r="D15" s="6">
        <v>33.869500000000002</v>
      </c>
      <c r="E15" s="6">
        <v>-106.852</v>
      </c>
      <c r="F15" s="6" t="s">
        <v>588</v>
      </c>
      <c r="G15" s="6" t="s">
        <v>601</v>
      </c>
      <c r="H15" s="1">
        <v>4.3779428571428497E-2</v>
      </c>
      <c r="I15" s="1">
        <v>0.53603266923149595</v>
      </c>
      <c r="J15" s="1">
        <v>4.8390427779426197E-2</v>
      </c>
      <c r="K15" s="1">
        <v>0.44132130492293298</v>
      </c>
      <c r="L15" s="1">
        <v>0.11474934071545</v>
      </c>
      <c r="M15" s="1">
        <v>0.615557051847472</v>
      </c>
      <c r="N15" s="1">
        <v>4.1730589963564597</v>
      </c>
    </row>
    <row r="16" spans="1:14" x14ac:dyDescent="0.25">
      <c r="A16" t="s">
        <v>7</v>
      </c>
      <c r="B16" t="s">
        <v>211</v>
      </c>
      <c r="C16" t="s">
        <v>205</v>
      </c>
      <c r="D16" s="6">
        <v>33.869500000000002</v>
      </c>
      <c r="E16" s="6">
        <v>-106.852</v>
      </c>
      <c r="F16" s="6" t="s">
        <v>488</v>
      </c>
      <c r="G16" s="6" t="s">
        <v>501</v>
      </c>
      <c r="H16" s="1">
        <v>4.3779428571428497E-2</v>
      </c>
      <c r="I16" s="1">
        <v>0.551806765550239</v>
      </c>
      <c r="J16" s="1">
        <v>7.49765573023468E-2</v>
      </c>
      <c r="K16" s="1">
        <v>0.51464291102756898</v>
      </c>
      <c r="L16" s="1">
        <v>0.116351084142174</v>
      </c>
      <c r="M16" s="1">
        <v>0.50803825739348396</v>
      </c>
      <c r="N16" s="1">
        <v>3.27311083845979</v>
      </c>
    </row>
    <row r="17" spans="1:14" x14ac:dyDescent="0.25">
      <c r="A17" t="s">
        <v>7</v>
      </c>
      <c r="B17" t="s">
        <v>211</v>
      </c>
      <c r="C17" t="s">
        <v>205</v>
      </c>
      <c r="D17" s="6">
        <v>33.869500000000002</v>
      </c>
      <c r="E17" s="6">
        <v>-106.852</v>
      </c>
      <c r="F17" s="6" t="s">
        <v>486</v>
      </c>
      <c r="G17" s="6" t="s">
        <v>500</v>
      </c>
      <c r="H17" s="1">
        <v>4.3779428571428497E-2</v>
      </c>
      <c r="I17" s="1">
        <v>0.599734285714285</v>
      </c>
      <c r="J17" s="1">
        <v>7.9057142857142798E-2</v>
      </c>
      <c r="K17" s="1">
        <v>0.51463895238095203</v>
      </c>
      <c r="L17" s="1">
        <v>0.10079200000000001</v>
      </c>
      <c r="M17" s="1">
        <v>0.51497138095238004</v>
      </c>
      <c r="N17" s="1">
        <v>4.4442238095238098</v>
      </c>
    </row>
    <row r="18" spans="1:14" x14ac:dyDescent="0.25">
      <c r="A18" t="s">
        <v>8</v>
      </c>
      <c r="B18" t="s">
        <v>214</v>
      </c>
      <c r="C18" t="s">
        <v>215</v>
      </c>
      <c r="D18" s="6">
        <v>47.946599999999997</v>
      </c>
      <c r="E18" s="6">
        <v>-91.495500000000007</v>
      </c>
      <c r="F18" s="6" t="s">
        <v>588</v>
      </c>
      <c r="G18" s="6" t="s">
        <v>602</v>
      </c>
      <c r="H18" s="1">
        <v>5.2123909090908999E-2</v>
      </c>
      <c r="I18" s="1">
        <v>0.392859953270843</v>
      </c>
      <c r="J18" s="1">
        <v>2.6086010808023499E-2</v>
      </c>
      <c r="K18" s="1">
        <v>0.39538935094722799</v>
      </c>
      <c r="L18" s="1">
        <v>4.38966663907936E-2</v>
      </c>
      <c r="M18" s="1">
        <v>6.4003478793304494E-2</v>
      </c>
      <c r="N18" s="1">
        <v>0.85222036913851995</v>
      </c>
    </row>
    <row r="19" spans="1:14" x14ac:dyDescent="0.25">
      <c r="A19" t="s">
        <v>8</v>
      </c>
      <c r="B19" t="s">
        <v>214</v>
      </c>
      <c r="C19" t="s">
        <v>215</v>
      </c>
      <c r="D19" s="6">
        <v>47.946599999999997</v>
      </c>
      <c r="E19" s="6">
        <v>-91.495500000000007</v>
      </c>
      <c r="F19" s="6" t="s">
        <v>488</v>
      </c>
      <c r="G19" s="6" t="s">
        <v>503</v>
      </c>
      <c r="H19" s="1">
        <v>5.2123909090908999E-2</v>
      </c>
      <c r="I19" s="1">
        <v>0.40766303105590102</v>
      </c>
      <c r="J19" s="1">
        <v>2.85235930735931E-2</v>
      </c>
      <c r="K19" s="1">
        <v>0.40389014564276299</v>
      </c>
      <c r="L19" s="1">
        <v>4.8295628458497997E-2</v>
      </c>
      <c r="M19" s="1">
        <v>6.9386224637681196E-2</v>
      </c>
      <c r="N19" s="1">
        <v>0.85328944664031603</v>
      </c>
    </row>
    <row r="20" spans="1:14" x14ac:dyDescent="0.25">
      <c r="A20" t="s">
        <v>8</v>
      </c>
      <c r="B20" t="s">
        <v>214</v>
      </c>
      <c r="C20" t="s">
        <v>215</v>
      </c>
      <c r="D20" s="6">
        <v>47.946599999999997</v>
      </c>
      <c r="E20" s="6">
        <v>-91.495500000000007</v>
      </c>
      <c r="F20" s="6" t="s">
        <v>486</v>
      </c>
      <c r="G20" s="6" t="s">
        <v>502</v>
      </c>
      <c r="H20" s="1">
        <v>5.2123909090908999E-2</v>
      </c>
      <c r="I20" s="1">
        <v>0.42246</v>
      </c>
      <c r="J20" s="1">
        <v>3.2322727272727197E-2</v>
      </c>
      <c r="K20" s="1">
        <v>0.43485927272727198</v>
      </c>
      <c r="L20" s="1">
        <v>5.0298272727272698E-2</v>
      </c>
      <c r="M20" s="1">
        <v>4.5238500000000001E-2</v>
      </c>
      <c r="N20" s="1">
        <v>0.73508636363636304</v>
      </c>
    </row>
    <row r="21" spans="1:14" x14ac:dyDescent="0.25">
      <c r="A21" t="s">
        <v>11</v>
      </c>
      <c r="B21" t="s">
        <v>224</v>
      </c>
      <c r="C21" t="s">
        <v>225</v>
      </c>
      <c r="D21" s="6">
        <v>39.465000000000003</v>
      </c>
      <c r="E21" s="6">
        <v>-74.449200000000005</v>
      </c>
      <c r="F21" s="6" t="s">
        <v>588</v>
      </c>
      <c r="G21" s="6" t="s">
        <v>603</v>
      </c>
      <c r="H21" s="1">
        <v>0.328078173913043</v>
      </c>
      <c r="I21" s="1">
        <v>1.0420149942899499</v>
      </c>
      <c r="J21" s="1">
        <v>8.8988448292350295E-2</v>
      </c>
      <c r="K21" s="1">
        <v>0.93808875222733501</v>
      </c>
      <c r="L21" s="1">
        <v>0.28169642783161702</v>
      </c>
      <c r="M21" s="1">
        <v>0.158554786505578</v>
      </c>
      <c r="N21" s="1">
        <v>5.1850881361587202</v>
      </c>
    </row>
    <row r="22" spans="1:14" x14ac:dyDescent="0.25">
      <c r="A22" t="s">
        <v>11</v>
      </c>
      <c r="B22" t="s">
        <v>224</v>
      </c>
      <c r="C22" t="s">
        <v>225</v>
      </c>
      <c r="D22" s="6">
        <v>39.465000000000003</v>
      </c>
      <c r="E22" s="6">
        <v>-74.449200000000005</v>
      </c>
      <c r="F22" s="6" t="s">
        <v>488</v>
      </c>
      <c r="G22" s="6" t="s">
        <v>505</v>
      </c>
      <c r="H22" s="1">
        <v>0.328078173913043</v>
      </c>
      <c r="I22" s="1">
        <v>1.18581873913043</v>
      </c>
      <c r="J22" s="1">
        <v>0.16285297430830001</v>
      </c>
      <c r="K22" s="1">
        <v>1.18894479545455</v>
      </c>
      <c r="L22" s="1">
        <v>0.360377068379447</v>
      </c>
      <c r="M22" s="1">
        <v>0.185211483860343</v>
      </c>
      <c r="N22" s="1">
        <v>5.0574433695652203</v>
      </c>
    </row>
    <row r="23" spans="1:14" x14ac:dyDescent="0.25">
      <c r="A23" t="s">
        <v>11</v>
      </c>
      <c r="B23" t="s">
        <v>224</v>
      </c>
      <c r="C23" t="s">
        <v>225</v>
      </c>
      <c r="D23" s="6">
        <v>39.465000000000003</v>
      </c>
      <c r="E23" s="6">
        <v>-74.449200000000005</v>
      </c>
      <c r="F23" s="6" t="s">
        <v>486</v>
      </c>
      <c r="G23" s="6" t="s">
        <v>504</v>
      </c>
      <c r="H23" s="1">
        <v>0.328078173913043</v>
      </c>
      <c r="I23" s="1">
        <v>1.09556608695652</v>
      </c>
      <c r="J23" s="1">
        <v>0.16273043478260801</v>
      </c>
      <c r="K23" s="1">
        <v>1.2636256086956501</v>
      </c>
      <c r="L23" s="1">
        <v>0.44694013043478198</v>
      </c>
      <c r="M23" s="1">
        <v>0.150605086956521</v>
      </c>
      <c r="N23" s="1">
        <v>6.7319086956521703</v>
      </c>
    </row>
    <row r="24" spans="1:14" x14ac:dyDescent="0.25">
      <c r="A24" t="s">
        <v>14</v>
      </c>
      <c r="B24" t="s">
        <v>228</v>
      </c>
      <c r="C24" t="s">
        <v>229</v>
      </c>
      <c r="D24" s="6">
        <v>34.4544</v>
      </c>
      <c r="E24" s="6">
        <v>-94.142899999999997</v>
      </c>
      <c r="F24" s="6" t="s">
        <v>588</v>
      </c>
      <c r="G24" s="6" t="s">
        <v>604</v>
      </c>
      <c r="H24" s="1">
        <v>7.3709999999999998E-2</v>
      </c>
      <c r="I24" s="1">
        <v>0.91968914268853097</v>
      </c>
      <c r="J24" s="1">
        <v>7.4004446830297194E-2</v>
      </c>
      <c r="K24" s="1">
        <v>0.63771795807973397</v>
      </c>
      <c r="L24" s="1">
        <v>0.24338627002808899</v>
      </c>
      <c r="M24" s="1">
        <v>0.31737997934859502</v>
      </c>
      <c r="N24" s="1">
        <v>4.0663784397660097</v>
      </c>
    </row>
    <row r="25" spans="1:14" x14ac:dyDescent="0.25">
      <c r="A25" t="s">
        <v>14</v>
      </c>
      <c r="B25" t="s">
        <v>228</v>
      </c>
      <c r="C25" t="s">
        <v>229</v>
      </c>
      <c r="D25" s="6">
        <v>34.4544</v>
      </c>
      <c r="E25" s="6">
        <v>-94.142899999999997</v>
      </c>
      <c r="F25" s="6" t="s">
        <v>488</v>
      </c>
      <c r="G25" s="6" t="s">
        <v>507</v>
      </c>
      <c r="H25" s="1">
        <v>7.3709999999999998E-2</v>
      </c>
      <c r="I25" s="1">
        <v>0.96152464031620599</v>
      </c>
      <c r="J25" s="1">
        <v>0.101727114624506</v>
      </c>
      <c r="K25" s="1">
        <v>0.84918422727272802</v>
      </c>
      <c r="L25" s="1">
        <v>0.32334890158102803</v>
      </c>
      <c r="M25" s="1">
        <v>0.30220222687747</v>
      </c>
      <c r="N25" s="1">
        <v>3.6176022924901199</v>
      </c>
    </row>
    <row r="26" spans="1:14" x14ac:dyDescent="0.25">
      <c r="A26" t="s">
        <v>14</v>
      </c>
      <c r="B26" t="s">
        <v>228</v>
      </c>
      <c r="C26" t="s">
        <v>229</v>
      </c>
      <c r="D26" s="6">
        <v>34.4544</v>
      </c>
      <c r="E26" s="6">
        <v>-94.142899999999997</v>
      </c>
      <c r="F26" s="6" t="s">
        <v>486</v>
      </c>
      <c r="G26" s="6" t="s">
        <v>506</v>
      </c>
      <c r="H26" s="1">
        <v>7.3709999999999998E-2</v>
      </c>
      <c r="I26" s="1">
        <v>1.3476436363636299</v>
      </c>
      <c r="J26" s="1">
        <v>0.127390909090909</v>
      </c>
      <c r="K26" s="1">
        <v>1.0288744090909001</v>
      </c>
      <c r="L26" s="1">
        <v>0.50532818181818095</v>
      </c>
      <c r="M26" s="1">
        <v>0.271765363636363</v>
      </c>
      <c r="N26" s="1">
        <v>4.7925181818181803</v>
      </c>
    </row>
    <row r="27" spans="1:14" x14ac:dyDescent="0.25">
      <c r="A27" t="s">
        <v>71</v>
      </c>
      <c r="B27" t="s">
        <v>377</v>
      </c>
      <c r="C27" t="s">
        <v>378</v>
      </c>
      <c r="D27" s="6">
        <v>32.941000000000003</v>
      </c>
      <c r="E27" s="6">
        <v>-79.657200000000003</v>
      </c>
      <c r="F27" s="6" t="s">
        <v>588</v>
      </c>
      <c r="G27" s="6" t="s">
        <v>605</v>
      </c>
      <c r="H27" s="1">
        <v>0.52431104347826096</v>
      </c>
      <c r="I27" s="1">
        <v>1.3486036760407301</v>
      </c>
      <c r="J27" s="1">
        <v>9.5606253838452698E-2</v>
      </c>
      <c r="K27" s="1">
        <v>1.1011017164678401</v>
      </c>
      <c r="L27" s="1">
        <v>0.26451463732325797</v>
      </c>
      <c r="M27" s="1">
        <v>0.235333246514596</v>
      </c>
      <c r="N27" s="1">
        <v>4.3087185601980202</v>
      </c>
    </row>
    <row r="28" spans="1:14" x14ac:dyDescent="0.25">
      <c r="A28" t="s">
        <v>71</v>
      </c>
      <c r="B28" t="s">
        <v>377</v>
      </c>
      <c r="C28" t="s">
        <v>378</v>
      </c>
      <c r="D28" s="6">
        <v>32.941000000000003</v>
      </c>
      <c r="E28" s="6">
        <v>-79.657200000000003</v>
      </c>
      <c r="F28" s="6" t="s">
        <v>488</v>
      </c>
      <c r="G28" s="6" t="s">
        <v>545</v>
      </c>
      <c r="H28" s="1">
        <v>0.52431104347826096</v>
      </c>
      <c r="I28" s="1">
        <v>1.4627958423912999</v>
      </c>
      <c r="J28" s="1">
        <v>0.14361938405797101</v>
      </c>
      <c r="K28" s="1">
        <v>1.62646580072464</v>
      </c>
      <c r="L28" s="1">
        <v>0.28501036820652198</v>
      </c>
      <c r="M28" s="1">
        <v>0.25311331929347802</v>
      </c>
      <c r="N28" s="1">
        <v>3.9430674003623198</v>
      </c>
    </row>
    <row r="29" spans="1:14" x14ac:dyDescent="0.25">
      <c r="A29" t="s">
        <v>71</v>
      </c>
      <c r="B29" t="s">
        <v>377</v>
      </c>
      <c r="C29" t="s">
        <v>378</v>
      </c>
      <c r="D29" s="6">
        <v>32.941000000000003</v>
      </c>
      <c r="E29" s="6">
        <v>-79.657200000000003</v>
      </c>
      <c r="F29" s="6" t="s">
        <v>486</v>
      </c>
      <c r="G29" s="6" t="s">
        <v>544</v>
      </c>
      <c r="H29" s="1">
        <v>0.52431104347826096</v>
      </c>
      <c r="I29" s="1">
        <v>1.31967391304347</v>
      </c>
      <c r="J29" s="1">
        <v>0.111695652173913</v>
      </c>
      <c r="K29" s="1">
        <v>1.43910665217391</v>
      </c>
      <c r="L29" s="1">
        <v>0.268712608695652</v>
      </c>
      <c r="M29" s="1">
        <v>0.120534826086956</v>
      </c>
      <c r="N29" s="1">
        <v>3.8646926086956501</v>
      </c>
    </row>
    <row r="30" spans="1:14" x14ac:dyDescent="0.25">
      <c r="A30" t="s">
        <v>17</v>
      </c>
      <c r="B30" t="s">
        <v>237</v>
      </c>
      <c r="C30" t="s">
        <v>238</v>
      </c>
      <c r="D30" s="6">
        <v>28.7484</v>
      </c>
      <c r="E30" s="6">
        <v>-82.554900000000004</v>
      </c>
      <c r="F30" s="6" t="s">
        <v>588</v>
      </c>
      <c r="G30" s="6" t="s">
        <v>606</v>
      </c>
      <c r="H30" s="1">
        <v>0.47919913043478202</v>
      </c>
      <c r="I30" s="1">
        <v>1.50849323375406</v>
      </c>
      <c r="J30" s="1">
        <v>9.8426284281613804E-2</v>
      </c>
      <c r="K30" s="1">
        <v>0.98441162814848204</v>
      </c>
      <c r="L30" s="1">
        <v>0.28298071233415301</v>
      </c>
      <c r="M30" s="1">
        <v>0.453274680929171</v>
      </c>
      <c r="N30" s="1">
        <v>5.66119799651175</v>
      </c>
    </row>
    <row r="31" spans="1:14" x14ac:dyDescent="0.25">
      <c r="A31" t="s">
        <v>17</v>
      </c>
      <c r="B31" t="s">
        <v>237</v>
      </c>
      <c r="C31" t="s">
        <v>238</v>
      </c>
      <c r="D31" s="6">
        <v>28.7484</v>
      </c>
      <c r="E31" s="6">
        <v>-82.554900000000004</v>
      </c>
      <c r="F31" s="6" t="s">
        <v>488</v>
      </c>
      <c r="G31" s="6" t="s">
        <v>509</v>
      </c>
      <c r="H31" s="1">
        <v>0.47919913043478202</v>
      </c>
      <c r="I31" s="1">
        <v>1.6039834683794501</v>
      </c>
      <c r="J31" s="1">
        <v>0.175653438735178</v>
      </c>
      <c r="K31" s="1">
        <v>1.4116889584321499</v>
      </c>
      <c r="L31" s="1">
        <v>0.30087454588273999</v>
      </c>
      <c r="M31" s="1">
        <v>0.39249200451251698</v>
      </c>
      <c r="N31" s="1">
        <v>4.40555466732543</v>
      </c>
    </row>
    <row r="32" spans="1:14" x14ac:dyDescent="0.25">
      <c r="A32" t="s">
        <v>17</v>
      </c>
      <c r="B32" t="s">
        <v>237</v>
      </c>
      <c r="C32" t="s">
        <v>238</v>
      </c>
      <c r="D32" s="6">
        <v>28.7484</v>
      </c>
      <c r="E32" s="6">
        <v>-82.554900000000004</v>
      </c>
      <c r="F32" s="6" t="s">
        <v>486</v>
      </c>
      <c r="G32" s="6" t="s">
        <v>508</v>
      </c>
      <c r="H32" s="1">
        <v>0.47919913043478202</v>
      </c>
      <c r="I32" s="1">
        <v>1.7236095652173899</v>
      </c>
      <c r="J32" s="1">
        <v>0.192173913043478</v>
      </c>
      <c r="K32" s="1">
        <v>1.43919652173913</v>
      </c>
      <c r="L32" s="1">
        <v>0.27420913043478201</v>
      </c>
      <c r="M32" s="1">
        <v>0.298233434782608</v>
      </c>
      <c r="N32" s="1">
        <v>4.4755130434782604</v>
      </c>
    </row>
    <row r="33" spans="1:14" x14ac:dyDescent="0.25">
      <c r="A33" t="s">
        <v>19</v>
      </c>
      <c r="B33" t="s">
        <v>244</v>
      </c>
      <c r="C33" t="s">
        <v>245</v>
      </c>
      <c r="D33" s="6">
        <v>34.785200000000003</v>
      </c>
      <c r="E33" s="6">
        <v>-84.626499999999993</v>
      </c>
      <c r="F33" s="6" t="s">
        <v>588</v>
      </c>
      <c r="G33" s="6" t="s">
        <v>607</v>
      </c>
      <c r="H33" s="1">
        <v>3.2408526315789402E-2</v>
      </c>
      <c r="I33" s="1">
        <v>1.0688825804139801</v>
      </c>
      <c r="J33" s="1">
        <v>6.9978394101929797E-2</v>
      </c>
      <c r="K33" s="1">
        <v>0.81744711518236501</v>
      </c>
      <c r="L33" s="1">
        <v>0.183015029262273</v>
      </c>
      <c r="M33" s="1">
        <v>0.17213318654165899</v>
      </c>
      <c r="N33" s="1">
        <v>2.44491768283731</v>
      </c>
    </row>
    <row r="34" spans="1:14" x14ac:dyDescent="0.25">
      <c r="A34" t="s">
        <v>19</v>
      </c>
      <c r="B34" t="s">
        <v>244</v>
      </c>
      <c r="C34" t="s">
        <v>245</v>
      </c>
      <c r="D34" s="6">
        <v>34.785200000000003</v>
      </c>
      <c r="E34" s="6">
        <v>-84.626499999999993</v>
      </c>
      <c r="F34" s="6" t="s">
        <v>488</v>
      </c>
      <c r="G34" s="6" t="s">
        <v>511</v>
      </c>
      <c r="H34" s="1">
        <v>3.2408526315789402E-2</v>
      </c>
      <c r="I34" s="1">
        <v>1.15997359398496</v>
      </c>
      <c r="J34" s="1">
        <v>0.121487268170426</v>
      </c>
      <c r="K34" s="1">
        <v>1.1726499263157899</v>
      </c>
      <c r="L34" s="1">
        <v>0.32794929624060098</v>
      </c>
      <c r="M34" s="1">
        <v>0.18372009523809499</v>
      </c>
      <c r="N34" s="1">
        <v>2.1977521503759401</v>
      </c>
    </row>
    <row r="35" spans="1:14" x14ac:dyDescent="0.25">
      <c r="A35" t="s">
        <v>19</v>
      </c>
      <c r="B35" t="s">
        <v>244</v>
      </c>
      <c r="C35" t="s">
        <v>245</v>
      </c>
      <c r="D35" s="6">
        <v>34.785200000000003</v>
      </c>
      <c r="E35" s="6">
        <v>-84.626499999999993</v>
      </c>
      <c r="F35" s="6" t="s">
        <v>486</v>
      </c>
      <c r="G35" s="6" t="s">
        <v>510</v>
      </c>
      <c r="H35" s="1">
        <v>3.2408526315789402E-2</v>
      </c>
      <c r="I35" s="1">
        <v>1.2474473684210501</v>
      </c>
      <c r="J35" s="1">
        <v>0.143826315789473</v>
      </c>
      <c r="K35" s="1">
        <v>1.13777494736842</v>
      </c>
      <c r="L35" s="1">
        <v>0.31375515789473601</v>
      </c>
      <c r="M35" s="1">
        <v>0.139086421052631</v>
      </c>
      <c r="N35" s="1">
        <v>2.1412515789473598</v>
      </c>
    </row>
    <row r="36" spans="1:14" x14ac:dyDescent="0.25">
      <c r="A36" t="s">
        <v>24</v>
      </c>
      <c r="B36" t="s">
        <v>258</v>
      </c>
      <c r="C36" t="s">
        <v>259</v>
      </c>
      <c r="D36" s="6">
        <v>39.1053</v>
      </c>
      <c r="E36" s="6">
        <v>-79.426100000000005</v>
      </c>
      <c r="F36" s="6" t="s">
        <v>588</v>
      </c>
      <c r="G36" s="6" t="s">
        <v>608</v>
      </c>
      <c r="H36" s="1">
        <v>5.9035304347826001E-2</v>
      </c>
      <c r="I36" s="1">
        <v>0.85200393716952105</v>
      </c>
      <c r="J36" s="1">
        <v>7.7141538499023596E-2</v>
      </c>
      <c r="K36" s="1">
        <v>0.76263682795966803</v>
      </c>
      <c r="L36" s="1">
        <v>0.17315932996264</v>
      </c>
      <c r="M36" s="1">
        <v>0.12669485795942101</v>
      </c>
      <c r="N36" s="1">
        <v>1.3852339385971799</v>
      </c>
    </row>
    <row r="37" spans="1:14" x14ac:dyDescent="0.25">
      <c r="A37" t="s">
        <v>24</v>
      </c>
      <c r="B37" t="s">
        <v>258</v>
      </c>
      <c r="C37" t="s">
        <v>259</v>
      </c>
      <c r="D37" s="6">
        <v>39.1053</v>
      </c>
      <c r="E37" s="6">
        <v>-79.426100000000005</v>
      </c>
      <c r="F37" s="6" t="s">
        <v>488</v>
      </c>
      <c r="G37" s="6" t="s">
        <v>513</v>
      </c>
      <c r="H37" s="1">
        <v>5.9035304347826001E-2</v>
      </c>
      <c r="I37" s="1">
        <v>0.92209304347826104</v>
      </c>
      <c r="J37" s="1">
        <v>0.111975289855072</v>
      </c>
      <c r="K37" s="1">
        <v>1.1004033884058</v>
      </c>
      <c r="L37" s="1">
        <v>0.21315614130434801</v>
      </c>
      <c r="M37" s="1">
        <v>0.16973925652173899</v>
      </c>
      <c r="N37" s="1">
        <v>1.3658952536231901</v>
      </c>
    </row>
    <row r="38" spans="1:14" x14ac:dyDescent="0.25">
      <c r="A38" t="s">
        <v>24</v>
      </c>
      <c r="B38" t="s">
        <v>258</v>
      </c>
      <c r="C38" t="s">
        <v>259</v>
      </c>
      <c r="D38" s="6">
        <v>39.1053</v>
      </c>
      <c r="E38" s="6">
        <v>-79.426100000000005</v>
      </c>
      <c r="F38" s="6" t="s">
        <v>486</v>
      </c>
      <c r="G38" s="6" t="s">
        <v>512</v>
      </c>
      <c r="H38" s="1">
        <v>5.9035304347826001E-2</v>
      </c>
      <c r="I38" s="1">
        <v>0.96192782608695604</v>
      </c>
      <c r="J38" s="1">
        <v>0.10764347826086899</v>
      </c>
      <c r="K38" s="1">
        <v>1.0258409565217299</v>
      </c>
      <c r="L38" s="1">
        <v>0.200662304347826</v>
      </c>
      <c r="M38" s="1">
        <v>0.104745739130434</v>
      </c>
      <c r="N38" s="1">
        <v>1.41836956521739</v>
      </c>
    </row>
    <row r="39" spans="1:14" x14ac:dyDescent="0.25">
      <c r="A39" t="s">
        <v>25</v>
      </c>
      <c r="B39" t="s">
        <v>265</v>
      </c>
      <c r="C39" t="s">
        <v>238</v>
      </c>
      <c r="D39" s="6">
        <v>25.390999999999998</v>
      </c>
      <c r="E39" s="6">
        <v>-80.680599999999998</v>
      </c>
      <c r="F39" s="6" t="s">
        <v>588</v>
      </c>
      <c r="G39" s="6" t="s">
        <v>609</v>
      </c>
      <c r="H39" s="1">
        <v>0.59646272727272698</v>
      </c>
      <c r="I39" s="1">
        <v>0.91298917048875405</v>
      </c>
      <c r="J39" s="1">
        <v>5.8348888795425699E-2</v>
      </c>
      <c r="K39" s="1">
        <v>1.00856404865116</v>
      </c>
      <c r="L39" s="1">
        <v>0.29263979372038901</v>
      </c>
      <c r="M39" s="1">
        <v>0.37101754602903197</v>
      </c>
      <c r="N39" s="1">
        <v>5.05245989052995</v>
      </c>
    </row>
    <row r="40" spans="1:14" x14ac:dyDescent="0.25">
      <c r="A40" t="s">
        <v>25</v>
      </c>
      <c r="B40" t="s">
        <v>265</v>
      </c>
      <c r="C40" t="s">
        <v>238</v>
      </c>
      <c r="D40" s="6">
        <v>25.390999999999998</v>
      </c>
      <c r="E40" s="6">
        <v>-80.680599999999998</v>
      </c>
      <c r="F40" s="6" t="s">
        <v>488</v>
      </c>
      <c r="G40" s="6" t="s">
        <v>515</v>
      </c>
      <c r="H40" s="1">
        <v>0.59646272727272698</v>
      </c>
      <c r="I40" s="1">
        <v>0.95523063692828902</v>
      </c>
      <c r="J40" s="1">
        <v>8.4565930265386793E-2</v>
      </c>
      <c r="K40" s="1">
        <v>1.2364518616459601</v>
      </c>
      <c r="L40" s="1">
        <v>0.28712243166290202</v>
      </c>
      <c r="M40" s="1">
        <v>0.34667339833897998</v>
      </c>
      <c r="N40" s="1">
        <v>4.8680681867118398</v>
      </c>
    </row>
    <row r="41" spans="1:14" x14ac:dyDescent="0.25">
      <c r="A41" t="s">
        <v>25</v>
      </c>
      <c r="B41" t="s">
        <v>265</v>
      </c>
      <c r="C41" t="s">
        <v>238</v>
      </c>
      <c r="D41" s="6">
        <v>25.390999999999998</v>
      </c>
      <c r="E41" s="6">
        <v>-80.680599999999998</v>
      </c>
      <c r="F41" s="6" t="s">
        <v>486</v>
      </c>
      <c r="G41" s="6" t="s">
        <v>514</v>
      </c>
      <c r="H41" s="1">
        <v>0.59646272727272698</v>
      </c>
      <c r="I41" s="1">
        <v>1.1131200000000001</v>
      </c>
      <c r="J41" s="1">
        <v>7.1931818181818097E-2</v>
      </c>
      <c r="K41" s="1">
        <v>1.2362024999999901</v>
      </c>
      <c r="L41" s="1">
        <v>0.26322449999999997</v>
      </c>
      <c r="M41" s="1">
        <v>0.30407609090908999</v>
      </c>
      <c r="N41" s="1">
        <v>6.9783999999999899</v>
      </c>
    </row>
    <row r="42" spans="1:14" x14ac:dyDescent="0.25">
      <c r="A42" t="s">
        <v>30</v>
      </c>
      <c r="B42" t="s">
        <v>281</v>
      </c>
      <c r="C42" t="s">
        <v>282</v>
      </c>
      <c r="D42" s="6">
        <v>44.308199999999999</v>
      </c>
      <c r="E42" s="6">
        <v>-71.217699999999994</v>
      </c>
      <c r="F42" s="6" t="s">
        <v>588</v>
      </c>
      <c r="G42" s="6" t="s">
        <v>610</v>
      </c>
      <c r="H42" s="1">
        <v>5.0845500000000002E-2</v>
      </c>
      <c r="I42" s="1">
        <v>0.41900602370608903</v>
      </c>
      <c r="J42" s="1">
        <v>3.1657331837596302E-2</v>
      </c>
      <c r="K42" s="1">
        <v>0.41862920035814999</v>
      </c>
      <c r="L42" s="1">
        <v>6.03397440250069E-2</v>
      </c>
      <c r="M42" s="1">
        <v>4.8853500038239302E-2</v>
      </c>
      <c r="N42" s="1">
        <v>1.1902267929108801</v>
      </c>
    </row>
    <row r="43" spans="1:14" x14ac:dyDescent="0.25">
      <c r="A43" t="s">
        <v>30</v>
      </c>
      <c r="B43" t="s">
        <v>281</v>
      </c>
      <c r="C43" t="s">
        <v>282</v>
      </c>
      <c r="D43" s="6">
        <v>44.308199999999999</v>
      </c>
      <c r="E43" s="6">
        <v>-71.217699999999994</v>
      </c>
      <c r="F43" s="6" t="s">
        <v>488</v>
      </c>
      <c r="G43" s="6" t="s">
        <v>517</v>
      </c>
      <c r="H43" s="1">
        <v>5.0845500000000002E-2</v>
      </c>
      <c r="I43" s="1">
        <v>0.458236363636364</v>
      </c>
      <c r="J43" s="1">
        <v>4.4061060606060597E-2</v>
      </c>
      <c r="K43" s="1">
        <v>0.48167878333333303</v>
      </c>
      <c r="L43" s="1">
        <v>7.5059040909090893E-2</v>
      </c>
      <c r="M43" s="1">
        <v>5.0425724242424301E-2</v>
      </c>
      <c r="N43" s="1">
        <v>1.18550560606061</v>
      </c>
    </row>
    <row r="44" spans="1:14" x14ac:dyDescent="0.25">
      <c r="A44" t="s">
        <v>30</v>
      </c>
      <c r="B44" t="s">
        <v>281</v>
      </c>
      <c r="C44" t="s">
        <v>282</v>
      </c>
      <c r="D44" s="6">
        <v>44.308199999999999</v>
      </c>
      <c r="E44" s="6">
        <v>-71.217699999999994</v>
      </c>
      <c r="F44" s="6" t="s">
        <v>486</v>
      </c>
      <c r="G44" s="6" t="s">
        <v>516</v>
      </c>
      <c r="H44" s="1">
        <v>5.0845500000000002E-2</v>
      </c>
      <c r="I44" s="1">
        <v>0.56033999999999995</v>
      </c>
      <c r="J44" s="1">
        <v>5.2165000000000003E-2</v>
      </c>
      <c r="K44" s="1">
        <v>0.51931684999999905</v>
      </c>
      <c r="L44" s="1">
        <v>8.0257349999999894E-2</v>
      </c>
      <c r="M44" s="1">
        <v>4.2611400000000001E-2</v>
      </c>
      <c r="N44" s="1">
        <v>1.4317849999999901</v>
      </c>
    </row>
    <row r="45" spans="1:14" x14ac:dyDescent="0.25">
      <c r="A45" t="s">
        <v>31</v>
      </c>
      <c r="B45" t="s">
        <v>283</v>
      </c>
      <c r="C45" t="s">
        <v>210</v>
      </c>
      <c r="D45" s="6">
        <v>37.724899999999998</v>
      </c>
      <c r="E45" s="6">
        <v>-105.5185</v>
      </c>
      <c r="F45" s="6" t="s">
        <v>588</v>
      </c>
      <c r="G45" s="6" t="s">
        <v>611</v>
      </c>
      <c r="H45" s="1">
        <v>3.2593304347826001E-2</v>
      </c>
      <c r="I45" s="1">
        <v>0.55990297245220699</v>
      </c>
      <c r="J45" s="1">
        <v>4.6706270397378499E-2</v>
      </c>
      <c r="K45" s="1">
        <v>0.30997076640957499</v>
      </c>
      <c r="L45" s="1">
        <v>6.0717107204484602E-2</v>
      </c>
      <c r="M45" s="1">
        <v>0.37996039665561399</v>
      </c>
      <c r="N45" s="1">
        <v>1.60253153378208</v>
      </c>
    </row>
    <row r="46" spans="1:14" x14ac:dyDescent="0.25">
      <c r="A46" t="s">
        <v>31</v>
      </c>
      <c r="B46" t="s">
        <v>283</v>
      </c>
      <c r="C46" t="s">
        <v>210</v>
      </c>
      <c r="D46" s="6">
        <v>37.724899999999998</v>
      </c>
      <c r="E46" s="6">
        <v>-105.5185</v>
      </c>
      <c r="F46" s="6" t="s">
        <v>488</v>
      </c>
      <c r="G46" s="6" t="s">
        <v>519</v>
      </c>
      <c r="H46" s="1">
        <v>3.2593304347826001E-2</v>
      </c>
      <c r="I46" s="1">
        <v>0.579449407114624</v>
      </c>
      <c r="J46" s="1">
        <v>5.4745862977602103E-2</v>
      </c>
      <c r="K46" s="1">
        <v>0.32833128849363202</v>
      </c>
      <c r="L46" s="1">
        <v>7.4844389328063199E-2</v>
      </c>
      <c r="M46" s="1">
        <v>0.35826687663592399</v>
      </c>
      <c r="N46" s="1">
        <v>1.4049405050505099</v>
      </c>
    </row>
    <row r="47" spans="1:14" x14ac:dyDescent="0.25">
      <c r="A47" t="s">
        <v>31</v>
      </c>
      <c r="B47" t="s">
        <v>283</v>
      </c>
      <c r="C47" t="s">
        <v>210</v>
      </c>
      <c r="D47" s="6">
        <v>37.724899999999998</v>
      </c>
      <c r="E47" s="6">
        <v>-105.5185</v>
      </c>
      <c r="F47" s="6" t="s">
        <v>486</v>
      </c>
      <c r="G47" s="6" t="s">
        <v>518</v>
      </c>
      <c r="H47" s="1">
        <v>3.2593304347826001E-2</v>
      </c>
      <c r="I47" s="1">
        <v>0.61549826086956505</v>
      </c>
      <c r="J47" s="1">
        <v>5.3499999999999902E-2</v>
      </c>
      <c r="K47" s="1">
        <v>0.292048173913043</v>
      </c>
      <c r="L47" s="1">
        <v>6.8521434782608595E-2</v>
      </c>
      <c r="M47" s="1">
        <v>0.276002434782608</v>
      </c>
      <c r="N47" s="1">
        <v>1.6516652173913</v>
      </c>
    </row>
    <row r="48" spans="1:14" x14ac:dyDescent="0.25">
      <c r="A48" t="s">
        <v>32</v>
      </c>
      <c r="B48" t="s">
        <v>284</v>
      </c>
      <c r="C48" t="s">
        <v>285</v>
      </c>
      <c r="D48" s="6">
        <v>35.633400000000002</v>
      </c>
      <c r="E48" s="6">
        <v>-83.941699999999997</v>
      </c>
      <c r="F48" s="6" t="s">
        <v>588</v>
      </c>
      <c r="G48" s="6" t="s">
        <v>612</v>
      </c>
      <c r="H48" s="1">
        <v>4.9724181818181799E-2</v>
      </c>
      <c r="I48" s="1">
        <v>0.99894278331839703</v>
      </c>
      <c r="J48" s="1">
        <v>6.7476001074600001E-2</v>
      </c>
      <c r="K48" s="1">
        <v>0.81122845836257296</v>
      </c>
      <c r="L48" s="1">
        <v>0.14069636786720599</v>
      </c>
      <c r="M48" s="1">
        <v>0.14481500154634699</v>
      </c>
      <c r="N48" s="1">
        <v>2.5550798902645599</v>
      </c>
    </row>
    <row r="49" spans="1:15" x14ac:dyDescent="0.25">
      <c r="A49" t="s">
        <v>32</v>
      </c>
      <c r="B49" t="s">
        <v>284</v>
      </c>
      <c r="C49" t="s">
        <v>285</v>
      </c>
      <c r="D49" s="6">
        <v>35.633400000000002</v>
      </c>
      <c r="E49" s="6">
        <v>-83.941699999999997</v>
      </c>
      <c r="F49" s="6" t="s">
        <v>488</v>
      </c>
      <c r="G49" s="6" t="s">
        <v>521</v>
      </c>
      <c r="H49" s="1">
        <v>4.9724181818181799E-2</v>
      </c>
      <c r="I49" s="1">
        <v>1.0929113656126499</v>
      </c>
      <c r="J49" s="1">
        <v>0.124584084321476</v>
      </c>
      <c r="K49" s="1">
        <v>1.1630636945981601</v>
      </c>
      <c r="L49" s="1">
        <v>0.220307648913043</v>
      </c>
      <c r="M49" s="1">
        <v>0.173813785671937</v>
      </c>
      <c r="N49" s="1">
        <v>2.34122780401845</v>
      </c>
    </row>
    <row r="50" spans="1:15" x14ac:dyDescent="0.25">
      <c r="A50" t="s">
        <v>32</v>
      </c>
      <c r="B50" t="s">
        <v>284</v>
      </c>
      <c r="C50" t="s">
        <v>285</v>
      </c>
      <c r="D50" s="6">
        <v>35.633400000000002</v>
      </c>
      <c r="E50" s="6">
        <v>-83.941699999999997</v>
      </c>
      <c r="F50" s="6" t="s">
        <v>486</v>
      </c>
      <c r="G50" s="6" t="s">
        <v>520</v>
      </c>
      <c r="H50" s="1">
        <v>4.9724181818181799E-2</v>
      </c>
      <c r="I50" s="1">
        <v>1.08341181818181</v>
      </c>
      <c r="J50" s="1">
        <v>0.13112727272727201</v>
      </c>
      <c r="K50" s="1">
        <v>1.2543692727272699</v>
      </c>
      <c r="L50" s="1">
        <v>0.26062690909090902</v>
      </c>
      <c r="M50" s="1">
        <v>0.12618609090909</v>
      </c>
      <c r="N50" s="1">
        <v>1.7648227272727199</v>
      </c>
    </row>
    <row r="51" spans="1:15" x14ac:dyDescent="0.25">
      <c r="A51" t="s">
        <v>33</v>
      </c>
      <c r="B51" t="s">
        <v>288</v>
      </c>
      <c r="C51" t="s">
        <v>207</v>
      </c>
      <c r="D51" s="6">
        <v>31.832999999999998</v>
      </c>
      <c r="E51" s="6">
        <v>-104.8094</v>
      </c>
      <c r="F51" s="6" t="s">
        <v>588</v>
      </c>
      <c r="G51" s="6" t="s">
        <v>613</v>
      </c>
      <c r="H51" s="1">
        <v>2.0659909090909E-2</v>
      </c>
      <c r="I51" s="1">
        <v>0.43114803796399398</v>
      </c>
      <c r="J51" s="1">
        <v>3.8436142513167799E-2</v>
      </c>
      <c r="K51" s="1">
        <v>0.49391987577634</v>
      </c>
      <c r="L51" s="1">
        <v>0.117951619613856</v>
      </c>
      <c r="M51" s="1">
        <v>0.80580134730324804</v>
      </c>
      <c r="N51" s="1">
        <v>3.5768892250609499</v>
      </c>
    </row>
    <row r="52" spans="1:15" x14ac:dyDescent="0.25">
      <c r="A52" t="s">
        <v>33</v>
      </c>
      <c r="B52" t="s">
        <v>288</v>
      </c>
      <c r="C52" t="s">
        <v>207</v>
      </c>
      <c r="D52" s="6">
        <v>31.832999999999998</v>
      </c>
      <c r="E52" s="6">
        <v>-104.8094</v>
      </c>
      <c r="F52" s="6" t="s">
        <v>488</v>
      </c>
      <c r="G52" s="6" t="s">
        <v>523</v>
      </c>
      <c r="H52" s="1">
        <v>2.0659909090909E-2</v>
      </c>
      <c r="I52" s="1">
        <v>0.44427630389610401</v>
      </c>
      <c r="J52" s="1">
        <v>5.1249835497835503E-2</v>
      </c>
      <c r="K52" s="1">
        <v>0.54554143978354996</v>
      </c>
      <c r="L52" s="1">
        <v>0.17902826064935101</v>
      </c>
      <c r="M52" s="1">
        <v>0.72402406151515197</v>
      </c>
      <c r="N52" s="1">
        <v>3.04473943290043</v>
      </c>
    </row>
    <row r="53" spans="1:15" x14ac:dyDescent="0.25">
      <c r="A53" t="s">
        <v>33</v>
      </c>
      <c r="B53" t="s">
        <v>288</v>
      </c>
      <c r="C53" t="s">
        <v>207</v>
      </c>
      <c r="D53" s="6">
        <v>31.832999999999998</v>
      </c>
      <c r="E53" s="6">
        <v>-104.8094</v>
      </c>
      <c r="F53" s="6" t="s">
        <v>486</v>
      </c>
      <c r="G53" s="6" t="s">
        <v>522</v>
      </c>
      <c r="H53" s="1">
        <v>2.0659909090909E-2</v>
      </c>
      <c r="I53" s="1">
        <v>0.43413545454545399</v>
      </c>
      <c r="J53" s="1">
        <v>6.1099999999999897E-2</v>
      </c>
      <c r="K53" s="1">
        <v>0.45740249999999899</v>
      </c>
      <c r="L53" s="1">
        <v>0.19951022727272699</v>
      </c>
      <c r="M53" s="1">
        <v>0.86428090909090904</v>
      </c>
      <c r="N53" s="1">
        <v>2.7965727272727201</v>
      </c>
    </row>
    <row r="54" spans="1:15" x14ac:dyDescent="0.25">
      <c r="A54" t="s">
        <v>37</v>
      </c>
      <c r="B54" t="s">
        <v>291</v>
      </c>
      <c r="C54" t="s">
        <v>292</v>
      </c>
      <c r="D54" s="6">
        <v>36.613799999999998</v>
      </c>
      <c r="E54" s="6">
        <v>-92.9221</v>
      </c>
      <c r="F54" s="6" t="s">
        <v>588</v>
      </c>
      <c r="G54" s="6" t="s">
        <v>614</v>
      </c>
      <c r="H54" s="1">
        <v>4.2326999999999997E-2</v>
      </c>
      <c r="I54" s="1">
        <v>1.1531594602916699</v>
      </c>
      <c r="J54" s="1">
        <v>0.10025567564868899</v>
      </c>
      <c r="K54" s="1">
        <v>0.78329966759160796</v>
      </c>
      <c r="L54" s="1">
        <v>0.21127309515332801</v>
      </c>
      <c r="M54" s="1">
        <v>0.34785295898318402</v>
      </c>
      <c r="N54" s="1">
        <v>5.0915577583297402</v>
      </c>
    </row>
    <row r="55" spans="1:15" x14ac:dyDescent="0.25">
      <c r="A55" t="s">
        <v>37</v>
      </c>
      <c r="B55" t="s">
        <v>291</v>
      </c>
      <c r="C55" t="s">
        <v>292</v>
      </c>
      <c r="D55" s="6">
        <v>36.613799999999998</v>
      </c>
      <c r="E55" s="6">
        <v>-92.9221</v>
      </c>
      <c r="F55" s="6" t="s">
        <v>488</v>
      </c>
      <c r="G55" s="6" t="s">
        <v>525</v>
      </c>
      <c r="H55" s="1">
        <v>4.2326999999999997E-2</v>
      </c>
      <c r="I55" s="1">
        <v>1.2199985513834</v>
      </c>
      <c r="J55" s="1">
        <v>0.151381357048748</v>
      </c>
      <c r="K55" s="1">
        <v>1.06859899657444</v>
      </c>
      <c r="L55" s="1">
        <v>0.32330673438735202</v>
      </c>
      <c r="M55" s="1">
        <v>0.322851914920949</v>
      </c>
      <c r="N55" s="1">
        <v>4.3717525149209502</v>
      </c>
      <c r="O55" s="1">
        <v>7.5002170692358394</v>
      </c>
    </row>
    <row r="56" spans="1:15" x14ac:dyDescent="0.25">
      <c r="A56" t="s">
        <v>37</v>
      </c>
      <c r="B56" t="s">
        <v>291</v>
      </c>
      <c r="C56" t="s">
        <v>292</v>
      </c>
      <c r="D56" s="6">
        <v>36.613799999999998</v>
      </c>
      <c r="E56" s="6">
        <v>-92.9221</v>
      </c>
      <c r="F56" s="6" t="s">
        <v>486</v>
      </c>
      <c r="G56" s="6" t="s">
        <v>524</v>
      </c>
      <c r="H56" s="1">
        <v>4.2326999999999997E-2</v>
      </c>
      <c r="I56" s="1">
        <v>1.3620109090909001</v>
      </c>
      <c r="J56" s="1">
        <v>0.16522272727272699</v>
      </c>
      <c r="K56" s="1">
        <v>1.09647377272727</v>
      </c>
      <c r="L56" s="1">
        <v>0.353676954545454</v>
      </c>
      <c r="M56" s="1">
        <v>0.27938259090909001</v>
      </c>
      <c r="N56" s="1">
        <v>4.5922090909090896</v>
      </c>
      <c r="O56" s="1">
        <v>7.8913030454545305</v>
      </c>
    </row>
    <row r="57" spans="1:15" x14ac:dyDescent="0.25">
      <c r="A57" t="s">
        <v>40</v>
      </c>
      <c r="B57" t="s">
        <v>295</v>
      </c>
      <c r="C57" t="s">
        <v>296</v>
      </c>
      <c r="D57" s="6">
        <v>47.459600000000002</v>
      </c>
      <c r="E57" s="6">
        <v>-88.149100000000004</v>
      </c>
      <c r="F57" s="6" t="s">
        <v>588</v>
      </c>
      <c r="G57" s="6" t="s">
        <v>615</v>
      </c>
      <c r="H57" s="1">
        <v>6.4504956521739099E-2</v>
      </c>
      <c r="I57" s="1">
        <v>0.294400930733559</v>
      </c>
      <c r="J57" s="1">
        <v>1.9132805598440401E-2</v>
      </c>
      <c r="K57" s="1">
        <v>0.37729167879077802</v>
      </c>
      <c r="L57" s="1">
        <v>3.6332830475246297E-2</v>
      </c>
      <c r="M57" s="1">
        <v>6.2247931538005702E-2</v>
      </c>
      <c r="N57" s="1">
        <v>0.92735921322202097</v>
      </c>
    </row>
    <row r="58" spans="1:15" x14ac:dyDescent="0.25">
      <c r="A58" t="s">
        <v>40</v>
      </c>
      <c r="B58" t="s">
        <v>295</v>
      </c>
      <c r="C58" t="s">
        <v>296</v>
      </c>
      <c r="D58" s="6">
        <v>47.459600000000002</v>
      </c>
      <c r="E58" s="6">
        <v>-88.149100000000004</v>
      </c>
      <c r="F58" s="6" t="s">
        <v>488</v>
      </c>
      <c r="G58" s="6" t="s">
        <v>527</v>
      </c>
      <c r="H58" s="1">
        <v>6.4504956521739099E-2</v>
      </c>
      <c r="I58" s="1">
        <v>0.31735268537549399</v>
      </c>
      <c r="J58" s="1">
        <v>2.3329608695652201E-2</v>
      </c>
      <c r="K58" s="1">
        <v>0.38698251705533598</v>
      </c>
      <c r="L58" s="1">
        <v>4.5645096561264802E-2</v>
      </c>
      <c r="M58" s="1">
        <v>6.5297953162055306E-2</v>
      </c>
      <c r="N58" s="1">
        <v>0.92261668247694295</v>
      </c>
    </row>
    <row r="59" spans="1:15" x14ac:dyDescent="0.25">
      <c r="A59" t="s">
        <v>40</v>
      </c>
      <c r="B59" t="s">
        <v>295</v>
      </c>
      <c r="C59" t="s">
        <v>296</v>
      </c>
      <c r="D59" s="6">
        <v>47.459600000000002</v>
      </c>
      <c r="E59" s="6">
        <v>-88.149100000000004</v>
      </c>
      <c r="F59" s="6" t="s">
        <v>486</v>
      </c>
      <c r="G59" s="6" t="s">
        <v>526</v>
      </c>
      <c r="H59" s="1">
        <v>6.4504956521739099E-2</v>
      </c>
      <c r="I59" s="1">
        <v>0.37896260869565201</v>
      </c>
      <c r="J59" s="1">
        <v>2.8913043478260798E-2</v>
      </c>
      <c r="K59" s="1">
        <v>0.49533717391304299</v>
      </c>
      <c r="L59" s="1">
        <v>6.6614478260869497E-2</v>
      </c>
      <c r="M59" s="1">
        <v>6.1485652173912997E-2</v>
      </c>
      <c r="N59" s="1">
        <v>0.74497826086956498</v>
      </c>
    </row>
    <row r="60" spans="1:15" x14ac:dyDescent="0.25">
      <c r="A60" t="s">
        <v>42</v>
      </c>
      <c r="B60" t="s">
        <v>300</v>
      </c>
      <c r="C60" t="s">
        <v>301</v>
      </c>
      <c r="D60" s="6">
        <v>37.626600000000003</v>
      </c>
      <c r="E60" s="6">
        <v>-79.512500000000003</v>
      </c>
      <c r="F60" s="6" t="s">
        <v>588</v>
      </c>
      <c r="G60" s="6" t="s">
        <v>616</v>
      </c>
      <c r="H60" s="1">
        <v>4.3481739130434703E-2</v>
      </c>
      <c r="I60" s="1">
        <v>1.2466546834371099</v>
      </c>
      <c r="J60" s="1">
        <v>0.106102470357838</v>
      </c>
      <c r="K60" s="1">
        <v>1.0290868903543</v>
      </c>
      <c r="L60" s="1">
        <v>0.22135027631061199</v>
      </c>
      <c r="M60" s="1">
        <v>0.16685674415625501</v>
      </c>
      <c r="N60" s="1">
        <v>2.5181502087790899</v>
      </c>
    </row>
    <row r="61" spans="1:15" x14ac:dyDescent="0.25">
      <c r="A61" t="s">
        <v>42</v>
      </c>
      <c r="B61" t="s">
        <v>300</v>
      </c>
      <c r="C61" t="s">
        <v>301</v>
      </c>
      <c r="D61" s="6">
        <v>37.626600000000003</v>
      </c>
      <c r="E61" s="6">
        <v>-79.512500000000003</v>
      </c>
      <c r="F61" s="6" t="s">
        <v>488</v>
      </c>
      <c r="G61" s="6" t="s">
        <v>529</v>
      </c>
      <c r="H61" s="1">
        <v>4.3481739130434703E-2</v>
      </c>
      <c r="I61" s="1">
        <v>1.38886180434783</v>
      </c>
      <c r="J61" s="1">
        <v>0.19693174637681199</v>
      </c>
      <c r="K61" s="1">
        <v>1.56926038550725</v>
      </c>
      <c r="L61" s="1">
        <v>0.28534154065217399</v>
      </c>
      <c r="M61" s="1">
        <v>0.21671616644927499</v>
      </c>
      <c r="N61" s="1">
        <v>2.4669958115942001</v>
      </c>
    </row>
    <row r="62" spans="1:15" x14ac:dyDescent="0.25">
      <c r="A62" t="s">
        <v>42</v>
      </c>
      <c r="B62" t="s">
        <v>300</v>
      </c>
      <c r="C62" t="s">
        <v>301</v>
      </c>
      <c r="D62" s="6">
        <v>37.626600000000003</v>
      </c>
      <c r="E62" s="6">
        <v>-79.512500000000003</v>
      </c>
      <c r="F62" s="6" t="s">
        <v>486</v>
      </c>
      <c r="G62" s="6" t="s">
        <v>528</v>
      </c>
      <c r="H62" s="1">
        <v>4.3481739130434703E-2</v>
      </c>
      <c r="I62" s="1">
        <v>1.2454982608695599</v>
      </c>
      <c r="J62" s="1">
        <v>0.17428695652173901</v>
      </c>
      <c r="K62" s="1">
        <v>1.68073130434782</v>
      </c>
      <c r="L62" s="1">
        <v>0.24568891304347801</v>
      </c>
      <c r="M62" s="1">
        <v>0.15929334782608601</v>
      </c>
      <c r="N62" s="1">
        <v>2.7936913043478202</v>
      </c>
    </row>
    <row r="63" spans="1:15" x14ac:dyDescent="0.25">
      <c r="A63" t="s">
        <v>49</v>
      </c>
      <c r="B63" t="s">
        <v>319</v>
      </c>
      <c r="C63" t="s">
        <v>320</v>
      </c>
      <c r="D63" s="6">
        <v>35.972299999999997</v>
      </c>
      <c r="E63" s="6">
        <v>-81.933099999999996</v>
      </c>
      <c r="F63" s="6" t="s">
        <v>588</v>
      </c>
      <c r="G63" s="6" t="s">
        <v>617</v>
      </c>
      <c r="H63" s="1">
        <v>2.74622727272727E-2</v>
      </c>
      <c r="I63" s="1">
        <v>0.98922880874740104</v>
      </c>
      <c r="J63" s="1">
        <v>7.2235954185465107E-2</v>
      </c>
      <c r="K63" s="1">
        <v>0.70126221293917701</v>
      </c>
      <c r="L63" s="1">
        <v>0.14188245559291199</v>
      </c>
      <c r="M63" s="1">
        <v>0.13819470651252</v>
      </c>
      <c r="N63" s="1">
        <v>1.7163994948451999</v>
      </c>
    </row>
    <row r="64" spans="1:15" x14ac:dyDescent="0.25">
      <c r="A64" t="s">
        <v>49</v>
      </c>
      <c r="B64" t="s">
        <v>319</v>
      </c>
      <c r="C64" t="s">
        <v>320</v>
      </c>
      <c r="D64" s="6">
        <v>35.972299999999997</v>
      </c>
      <c r="E64" s="6">
        <v>-81.933099999999996</v>
      </c>
      <c r="F64" s="6" t="s">
        <v>488</v>
      </c>
      <c r="G64" s="6" t="s">
        <v>531</v>
      </c>
      <c r="H64" s="1">
        <v>2.74622727272727E-2</v>
      </c>
      <c r="I64" s="1">
        <v>1.09652577865613</v>
      </c>
      <c r="J64" s="1">
        <v>0.11953051383399201</v>
      </c>
      <c r="K64" s="1">
        <v>1.0249704292490101</v>
      </c>
      <c r="L64" s="1">
        <v>0.17490029051383399</v>
      </c>
      <c r="M64" s="1">
        <v>0.161735503952569</v>
      </c>
      <c r="N64" s="1">
        <v>1.63412804624506</v>
      </c>
    </row>
    <row r="65" spans="1:14" x14ac:dyDescent="0.25">
      <c r="A65" t="s">
        <v>49</v>
      </c>
      <c r="B65" t="s">
        <v>319</v>
      </c>
      <c r="C65" t="s">
        <v>320</v>
      </c>
      <c r="D65" s="6">
        <v>35.972299999999997</v>
      </c>
      <c r="E65" s="6">
        <v>-81.933099999999996</v>
      </c>
      <c r="F65" s="6" t="s">
        <v>486</v>
      </c>
      <c r="G65" s="6" t="s">
        <v>530</v>
      </c>
      <c r="H65" s="1">
        <v>2.74622727272727E-2</v>
      </c>
      <c r="I65" s="1">
        <v>0.95311636363636298</v>
      </c>
      <c r="J65" s="1">
        <v>0.10848636363636301</v>
      </c>
      <c r="K65" s="1">
        <v>0.88526245454545405</v>
      </c>
      <c r="L65" s="1">
        <v>0.141407454545454</v>
      </c>
      <c r="M65" s="1">
        <v>8.7540863636363597E-2</v>
      </c>
      <c r="N65" s="1">
        <v>1.1829818181818099</v>
      </c>
    </row>
    <row r="66" spans="1:14" x14ac:dyDescent="0.25">
      <c r="A66" t="s">
        <v>52</v>
      </c>
      <c r="B66" t="s">
        <v>325</v>
      </c>
      <c r="C66" t="s">
        <v>326</v>
      </c>
      <c r="D66" s="6">
        <v>37.131799999999998</v>
      </c>
      <c r="E66" s="6">
        <v>-86.147900000000007</v>
      </c>
      <c r="F66" s="6" t="s">
        <v>588</v>
      </c>
      <c r="G66" s="6" t="s">
        <v>618</v>
      </c>
      <c r="H66" s="1">
        <v>8.1762749999999898E-2</v>
      </c>
      <c r="I66" s="1">
        <v>1.40397033195454</v>
      </c>
      <c r="J66" s="1">
        <v>0.10116448051443599</v>
      </c>
      <c r="K66" s="1">
        <v>1.2078792772121301</v>
      </c>
      <c r="L66" s="1">
        <v>0.331490635961048</v>
      </c>
      <c r="M66" s="1">
        <v>0.27115798272772401</v>
      </c>
      <c r="N66" s="1">
        <v>3.61477965989828</v>
      </c>
    </row>
    <row r="67" spans="1:14" x14ac:dyDescent="0.25">
      <c r="A67" t="s">
        <v>52</v>
      </c>
      <c r="B67" t="s">
        <v>325</v>
      </c>
      <c r="C67" t="s">
        <v>326</v>
      </c>
      <c r="D67" s="6">
        <v>37.131799999999998</v>
      </c>
      <c r="E67" s="6">
        <v>-86.147900000000007</v>
      </c>
      <c r="F67" s="6" t="s">
        <v>488</v>
      </c>
      <c r="G67" s="6" t="s">
        <v>533</v>
      </c>
      <c r="H67" s="1">
        <v>8.1762749999999898E-2</v>
      </c>
      <c r="I67" s="1">
        <v>1.5318823695652199</v>
      </c>
      <c r="J67" s="1">
        <v>0.195076739130435</v>
      </c>
      <c r="K67" s="1">
        <v>1.7161626217391299</v>
      </c>
      <c r="L67" s="1">
        <v>0.50616122608695702</v>
      </c>
      <c r="M67" s="1">
        <v>0.30511138514492803</v>
      </c>
      <c r="N67" s="1">
        <v>3.3414013043478299</v>
      </c>
    </row>
    <row r="68" spans="1:14" x14ac:dyDescent="0.25">
      <c r="A68" t="s">
        <v>52</v>
      </c>
      <c r="B68" t="s">
        <v>325</v>
      </c>
      <c r="C68" t="s">
        <v>326</v>
      </c>
      <c r="D68" s="6">
        <v>37.131799999999998</v>
      </c>
      <c r="E68" s="6">
        <v>-86.147900000000007</v>
      </c>
      <c r="F68" s="6" t="s">
        <v>486</v>
      </c>
      <c r="G68" s="6" t="s">
        <v>532</v>
      </c>
      <c r="H68" s="1">
        <v>8.1762749999999898E-2</v>
      </c>
      <c r="I68" s="1">
        <v>1.6454774999999999</v>
      </c>
      <c r="J68" s="1">
        <v>0.207174999999999</v>
      </c>
      <c r="K68" s="1">
        <v>1.5015653333333301</v>
      </c>
      <c r="L68" s="1">
        <v>0.47024262500000003</v>
      </c>
      <c r="M68" s="1">
        <v>0.25504708333333298</v>
      </c>
      <c r="N68" s="1">
        <v>3.4426125000000001</v>
      </c>
    </row>
    <row r="69" spans="1:14" x14ac:dyDescent="0.25">
      <c r="A69" t="s">
        <v>53</v>
      </c>
      <c r="B69" t="s">
        <v>331</v>
      </c>
      <c r="C69" t="s">
        <v>196</v>
      </c>
      <c r="D69" s="6">
        <v>48.487099999999998</v>
      </c>
      <c r="E69" s="6">
        <v>-104.4757</v>
      </c>
      <c r="F69" s="6" t="s">
        <v>588</v>
      </c>
      <c r="G69" s="6" t="s">
        <v>619</v>
      </c>
      <c r="H69" s="1">
        <v>2.5615636363636299E-2</v>
      </c>
      <c r="I69" s="1">
        <v>0.46278273217503002</v>
      </c>
      <c r="J69" s="1">
        <v>2.93182804477377E-2</v>
      </c>
      <c r="K69" s="1">
        <v>0.522114254527281</v>
      </c>
      <c r="L69" s="1">
        <v>0.14456882147991901</v>
      </c>
      <c r="M69" s="1">
        <v>0.313220030958484</v>
      </c>
      <c r="N69" s="1">
        <v>2.7449242751720999</v>
      </c>
    </row>
    <row r="70" spans="1:14" x14ac:dyDescent="0.25">
      <c r="A70" t="s">
        <v>53</v>
      </c>
      <c r="B70" t="s">
        <v>331</v>
      </c>
      <c r="C70" t="s">
        <v>196</v>
      </c>
      <c r="D70" s="6">
        <v>48.487099999999998</v>
      </c>
      <c r="E70" s="6">
        <v>-104.4757</v>
      </c>
      <c r="F70" s="6" t="s">
        <v>488</v>
      </c>
      <c r="G70" s="6" t="s">
        <v>535</v>
      </c>
      <c r="H70" s="1">
        <v>2.5615636363636299E-2</v>
      </c>
      <c r="I70" s="1">
        <v>0.482105676623377</v>
      </c>
      <c r="J70" s="1">
        <v>4.7924703463203502E-2</v>
      </c>
      <c r="K70" s="1">
        <v>0.53654507487013003</v>
      </c>
      <c r="L70" s="1">
        <v>0.175935108701299</v>
      </c>
      <c r="M70" s="1">
        <v>0.30163236956709999</v>
      </c>
      <c r="N70" s="1">
        <v>2.6644376017316</v>
      </c>
    </row>
    <row r="71" spans="1:14" x14ac:dyDescent="0.25">
      <c r="A71" t="s">
        <v>53</v>
      </c>
      <c r="B71" t="s">
        <v>331</v>
      </c>
      <c r="C71" t="s">
        <v>196</v>
      </c>
      <c r="D71" s="6">
        <v>48.487099999999998</v>
      </c>
      <c r="E71" s="6">
        <v>-104.4757</v>
      </c>
      <c r="F71" s="6" t="s">
        <v>486</v>
      </c>
      <c r="G71" s="6" t="s">
        <v>534</v>
      </c>
      <c r="H71" s="1">
        <v>2.5615636363636299E-2</v>
      </c>
      <c r="I71" s="1">
        <v>0.54075272727272705</v>
      </c>
      <c r="J71" s="1">
        <v>5.6031818181818099E-2</v>
      </c>
      <c r="K71" s="1">
        <v>0.588866318181818</v>
      </c>
      <c r="L71" s="1">
        <v>0.21801000000000001</v>
      </c>
      <c r="M71" s="1">
        <v>0.25073209090908999</v>
      </c>
      <c r="N71" s="1">
        <v>2.2674318181818101</v>
      </c>
    </row>
    <row r="72" spans="1:14" x14ac:dyDescent="0.25">
      <c r="A72" t="s">
        <v>55</v>
      </c>
      <c r="B72" t="s">
        <v>336</v>
      </c>
      <c r="C72" t="s">
        <v>292</v>
      </c>
      <c r="D72" s="6">
        <v>36.971699999999998</v>
      </c>
      <c r="E72" s="6">
        <v>-90.143199999999993</v>
      </c>
      <c r="F72" s="6" t="s">
        <v>588</v>
      </c>
      <c r="G72" s="6" t="s">
        <v>620</v>
      </c>
      <c r="H72" s="1">
        <v>7.4719894736842096E-2</v>
      </c>
      <c r="I72" s="1">
        <v>1.3715590304629399</v>
      </c>
      <c r="J72" s="1">
        <v>9.3015499465210094E-2</v>
      </c>
      <c r="K72" s="1">
        <v>1.05996079197896</v>
      </c>
      <c r="L72" s="1">
        <v>0.192770290353007</v>
      </c>
      <c r="M72" s="1">
        <v>0.45622439196727999</v>
      </c>
      <c r="N72" s="1">
        <v>5.4688478082582197</v>
      </c>
    </row>
    <row r="73" spans="1:14" x14ac:dyDescent="0.25">
      <c r="A73" t="s">
        <v>55</v>
      </c>
      <c r="B73" t="s">
        <v>336</v>
      </c>
      <c r="C73" t="s">
        <v>292</v>
      </c>
      <c r="D73" s="6">
        <v>36.971699999999998</v>
      </c>
      <c r="E73" s="6">
        <v>-90.143199999999993</v>
      </c>
      <c r="F73" s="6" t="s">
        <v>488</v>
      </c>
      <c r="G73" s="6" t="s">
        <v>537</v>
      </c>
      <c r="H73" s="1">
        <v>7.4719894736842096E-2</v>
      </c>
      <c r="I73" s="1">
        <v>1.49224367327409</v>
      </c>
      <c r="J73" s="1">
        <v>0.17194338345864699</v>
      </c>
      <c r="K73" s="1">
        <v>1.3758160214627499</v>
      </c>
      <c r="L73" s="1">
        <v>0.317227609227614</v>
      </c>
      <c r="M73" s="1">
        <v>0.44617444010025098</v>
      </c>
      <c r="N73" s="1">
        <v>4.9406532216905896</v>
      </c>
    </row>
    <row r="74" spans="1:14" x14ac:dyDescent="0.25">
      <c r="A74" t="s">
        <v>55</v>
      </c>
      <c r="B74" t="s">
        <v>336</v>
      </c>
      <c r="C74" t="s">
        <v>292</v>
      </c>
      <c r="D74" s="6">
        <v>36.971699999999998</v>
      </c>
      <c r="E74" s="6">
        <v>-90.143199999999993</v>
      </c>
      <c r="F74" s="6" t="s">
        <v>486</v>
      </c>
      <c r="G74" s="6" t="s">
        <v>536</v>
      </c>
      <c r="H74" s="1">
        <v>7.4719894736842096E-2</v>
      </c>
      <c r="I74" s="1">
        <v>1.66209157894736</v>
      </c>
      <c r="J74" s="1">
        <v>0.195657894736842</v>
      </c>
      <c r="K74" s="1">
        <v>1.1869123684210501</v>
      </c>
      <c r="L74" s="1">
        <v>0.33508089473684199</v>
      </c>
      <c r="M74" s="1">
        <v>0.48201463157894697</v>
      </c>
      <c r="N74" s="1">
        <v>6.5277473684210499</v>
      </c>
    </row>
    <row r="75" spans="1:14" x14ac:dyDescent="0.25">
      <c r="A75" t="s">
        <v>58</v>
      </c>
      <c r="B75" t="s">
        <v>345</v>
      </c>
      <c r="C75" t="s">
        <v>187</v>
      </c>
      <c r="D75" s="6">
        <v>45.125900000000001</v>
      </c>
      <c r="E75" s="6">
        <v>-67.266099999999994</v>
      </c>
      <c r="F75" s="6" t="s">
        <v>588</v>
      </c>
      <c r="G75" s="6" t="s">
        <v>621</v>
      </c>
      <c r="H75" s="1">
        <v>6.7375636363636304E-2</v>
      </c>
      <c r="I75" s="1">
        <v>0.59177125012948895</v>
      </c>
      <c r="J75" s="1">
        <v>3.8730480878664701E-2</v>
      </c>
      <c r="K75" s="1">
        <v>0.45346618470135502</v>
      </c>
      <c r="L75" s="1">
        <v>5.0412202966684097E-2</v>
      </c>
      <c r="M75" s="1">
        <v>6.4801592588545606E-2</v>
      </c>
      <c r="N75" s="1">
        <v>1.1350116236891801</v>
      </c>
    </row>
    <row r="76" spans="1:14" x14ac:dyDescent="0.25">
      <c r="A76" t="s">
        <v>58</v>
      </c>
      <c r="B76" t="s">
        <v>345</v>
      </c>
      <c r="C76" t="s">
        <v>187</v>
      </c>
      <c r="D76" s="6">
        <v>45.125900000000001</v>
      </c>
      <c r="E76" s="6">
        <v>-67.266099999999994</v>
      </c>
      <c r="F76" s="6" t="s">
        <v>488</v>
      </c>
      <c r="G76" s="6" t="s">
        <v>539</v>
      </c>
      <c r="H76" s="1">
        <v>6.7375636363636304E-2</v>
      </c>
      <c r="I76" s="1">
        <v>0.60853679051383402</v>
      </c>
      <c r="J76" s="1">
        <v>4.57825479954828E-2</v>
      </c>
      <c r="K76" s="1">
        <v>0.45909696646433301</v>
      </c>
      <c r="L76" s="1">
        <v>5.4022275465838501E-2</v>
      </c>
      <c r="M76" s="1">
        <v>6.4228212812911703E-2</v>
      </c>
      <c r="N76" s="1">
        <v>1.13270101628082</v>
      </c>
    </row>
    <row r="77" spans="1:14" x14ac:dyDescent="0.25">
      <c r="A77" t="s">
        <v>58</v>
      </c>
      <c r="B77" t="s">
        <v>345</v>
      </c>
      <c r="C77" t="s">
        <v>187</v>
      </c>
      <c r="D77" s="6">
        <v>45.125900000000001</v>
      </c>
      <c r="E77" s="6">
        <v>-67.266099999999994</v>
      </c>
      <c r="F77" s="6" t="s">
        <v>486</v>
      </c>
      <c r="G77" s="6" t="s">
        <v>538</v>
      </c>
      <c r="H77" s="1">
        <v>6.7375636363636304E-2</v>
      </c>
      <c r="I77" s="1">
        <v>0.70330909090909</v>
      </c>
      <c r="J77" s="1">
        <v>5.06636363636363E-2</v>
      </c>
      <c r="K77" s="1">
        <v>0.47534622727272702</v>
      </c>
      <c r="L77" s="1">
        <v>4.4979954545454497E-2</v>
      </c>
      <c r="M77" s="1">
        <v>3.24700909090909E-2</v>
      </c>
      <c r="N77" s="1">
        <v>1.37658636363636</v>
      </c>
    </row>
    <row r="78" spans="1:14" x14ac:dyDescent="0.25">
      <c r="A78" t="s">
        <v>60</v>
      </c>
      <c r="B78" t="s">
        <v>350</v>
      </c>
      <c r="C78" t="s">
        <v>210</v>
      </c>
      <c r="D78" s="6">
        <v>40.5383</v>
      </c>
      <c r="E78" s="6">
        <v>-106.67659999999999</v>
      </c>
      <c r="F78" s="6" t="s">
        <v>588</v>
      </c>
      <c r="G78" s="6" t="s">
        <v>622</v>
      </c>
      <c r="H78" s="1">
        <v>1.34742857142857E-3</v>
      </c>
      <c r="I78" s="1">
        <v>0.150228883179332</v>
      </c>
      <c r="J78" s="1">
        <v>1.03485442230164E-2</v>
      </c>
      <c r="K78" s="1">
        <v>0.208882397989716</v>
      </c>
      <c r="L78" s="1">
        <v>4.1946253454924101E-2</v>
      </c>
      <c r="M78" s="1">
        <v>7.6942143021447001E-2</v>
      </c>
      <c r="N78" s="1">
        <v>0.53664390602608103</v>
      </c>
    </row>
    <row r="79" spans="1:14" x14ac:dyDescent="0.25">
      <c r="A79" t="s">
        <v>60</v>
      </c>
      <c r="B79" t="s">
        <v>350</v>
      </c>
      <c r="C79" t="s">
        <v>210</v>
      </c>
      <c r="D79" s="6">
        <v>40.5383</v>
      </c>
      <c r="E79" s="6">
        <v>-106.67659999999999</v>
      </c>
      <c r="F79" s="6" t="s">
        <v>488</v>
      </c>
      <c r="G79" s="6" t="s">
        <v>541</v>
      </c>
      <c r="H79" s="1">
        <v>1.34742857142857E-3</v>
      </c>
      <c r="I79" s="1">
        <v>0.164244440429136</v>
      </c>
      <c r="J79" s="1">
        <v>1.4357357425183501E-2</v>
      </c>
      <c r="K79" s="1">
        <v>0.22400529089026899</v>
      </c>
      <c r="L79" s="1">
        <v>5.3511882947487301E-2</v>
      </c>
      <c r="M79" s="1">
        <v>8.22624972708451E-2</v>
      </c>
      <c r="N79" s="1">
        <v>0.51276087144739302</v>
      </c>
    </row>
    <row r="80" spans="1:14" x14ac:dyDescent="0.25">
      <c r="A80" t="s">
        <v>60</v>
      </c>
      <c r="B80" t="s">
        <v>350</v>
      </c>
      <c r="C80" t="s">
        <v>210</v>
      </c>
      <c r="D80" s="6">
        <v>40.5383</v>
      </c>
      <c r="E80" s="6">
        <v>-106.67659999999999</v>
      </c>
      <c r="F80" s="6" t="s">
        <v>486</v>
      </c>
      <c r="G80" s="6" t="s">
        <v>540</v>
      </c>
      <c r="H80" s="1">
        <v>1.34742857142857E-3</v>
      </c>
      <c r="I80" s="1">
        <v>0.15361714285714201</v>
      </c>
      <c r="J80" s="1">
        <v>1.4357142857142799E-2</v>
      </c>
      <c r="K80" s="1">
        <v>0.225694476190476</v>
      </c>
      <c r="L80" s="1">
        <v>4.8350428571428503E-2</v>
      </c>
      <c r="M80" s="1">
        <v>6.5374047619047596E-2</v>
      </c>
      <c r="N80" s="1">
        <v>0.52265238095238098</v>
      </c>
    </row>
    <row r="81" spans="1:14" x14ac:dyDescent="0.25">
      <c r="A81" t="s">
        <v>63</v>
      </c>
      <c r="B81" t="s">
        <v>353</v>
      </c>
      <c r="C81" t="s">
        <v>245</v>
      </c>
      <c r="D81" s="6">
        <v>30.740500000000001</v>
      </c>
      <c r="E81" s="6">
        <v>-82.128299999999996</v>
      </c>
      <c r="F81" s="6" t="s">
        <v>588</v>
      </c>
      <c r="G81" s="6" t="s">
        <v>623</v>
      </c>
      <c r="H81" s="1">
        <v>0.19116782608695601</v>
      </c>
      <c r="I81" s="1">
        <v>1.58554547014724</v>
      </c>
      <c r="J81" s="1">
        <v>0.11193215901461499</v>
      </c>
      <c r="K81" s="1">
        <v>0.94359127365932305</v>
      </c>
      <c r="L81" s="1">
        <v>0.20000498362920099</v>
      </c>
      <c r="M81" s="1">
        <v>0.33840998254063198</v>
      </c>
      <c r="N81" s="1">
        <v>3.85092437000604</v>
      </c>
    </row>
    <row r="82" spans="1:14" x14ac:dyDescent="0.25">
      <c r="A82" t="s">
        <v>63</v>
      </c>
      <c r="B82" t="s">
        <v>353</v>
      </c>
      <c r="C82" t="s">
        <v>245</v>
      </c>
      <c r="D82" s="6">
        <v>30.740500000000001</v>
      </c>
      <c r="E82" s="6">
        <v>-82.128299999999996</v>
      </c>
      <c r="F82" s="6" t="s">
        <v>488</v>
      </c>
      <c r="G82" s="6" t="s">
        <v>543</v>
      </c>
      <c r="H82" s="1">
        <v>0.19116782608695601</v>
      </c>
      <c r="I82" s="1">
        <v>1.6983390592885399</v>
      </c>
      <c r="J82" s="1">
        <v>0.152785454545455</v>
      </c>
      <c r="K82" s="1">
        <v>1.4871151612648199</v>
      </c>
      <c r="L82" s="1">
        <v>0.22468552055336</v>
      </c>
      <c r="M82" s="1">
        <v>0.34193109169960501</v>
      </c>
      <c r="N82" s="1">
        <v>3.50478660079051</v>
      </c>
    </row>
    <row r="83" spans="1:14" x14ac:dyDescent="0.25">
      <c r="A83" t="s">
        <v>63</v>
      </c>
      <c r="B83" t="s">
        <v>353</v>
      </c>
      <c r="C83" t="s">
        <v>245</v>
      </c>
      <c r="D83" s="6">
        <v>30.740500000000001</v>
      </c>
      <c r="E83" s="6">
        <v>-82.128299999999996</v>
      </c>
      <c r="F83" s="6" t="s">
        <v>486</v>
      </c>
      <c r="G83" s="6" t="s">
        <v>542</v>
      </c>
      <c r="H83" s="1">
        <v>0.19116782608695601</v>
      </c>
      <c r="I83" s="1">
        <v>1.90000173913043</v>
      </c>
      <c r="J83" s="1">
        <v>0.18090869565217299</v>
      </c>
      <c r="K83" s="1">
        <v>1.4831418695652101</v>
      </c>
      <c r="L83" s="1">
        <v>0.192647478260869</v>
      </c>
      <c r="M83" s="1">
        <v>0.16961956521739099</v>
      </c>
      <c r="N83" s="1">
        <v>2.6665695652173902</v>
      </c>
    </row>
    <row r="84" spans="1:14" x14ac:dyDescent="0.25">
      <c r="A84" t="s">
        <v>72</v>
      </c>
      <c r="B84" t="s">
        <v>379</v>
      </c>
      <c r="C84" t="s">
        <v>210</v>
      </c>
      <c r="D84" s="6">
        <v>40.278300000000002</v>
      </c>
      <c r="E84" s="6">
        <v>-105.5457</v>
      </c>
      <c r="F84" s="6" t="s">
        <v>588</v>
      </c>
      <c r="G84" s="6" t="s">
        <v>624</v>
      </c>
      <c r="H84" s="1">
        <v>1.50417391304347E-3</v>
      </c>
      <c r="I84" s="1">
        <v>0.22945464228874199</v>
      </c>
      <c r="J84" s="1">
        <v>1.8187954209125098E-2</v>
      </c>
      <c r="K84" s="1">
        <v>0.18796654316518299</v>
      </c>
      <c r="L84" s="1">
        <v>3.1002908105413899E-2</v>
      </c>
      <c r="M84" s="1">
        <v>0.13018101941330901</v>
      </c>
      <c r="N84" s="1">
        <v>0.95575938172474695</v>
      </c>
    </row>
    <row r="85" spans="1:14" x14ac:dyDescent="0.25">
      <c r="A85" t="s">
        <v>72</v>
      </c>
      <c r="B85" t="s">
        <v>379</v>
      </c>
      <c r="C85" t="s">
        <v>210</v>
      </c>
      <c r="D85" s="6">
        <v>40.278300000000002</v>
      </c>
      <c r="E85" s="6">
        <v>-105.5457</v>
      </c>
      <c r="F85" s="6" t="s">
        <v>488</v>
      </c>
      <c r="G85" s="6" t="s">
        <v>547</v>
      </c>
      <c r="H85" s="1">
        <v>1.50417391304347E-3</v>
      </c>
      <c r="I85" s="1">
        <v>0.234782543478261</v>
      </c>
      <c r="J85" s="1">
        <v>1.9804384057971001E-2</v>
      </c>
      <c r="K85" s="1">
        <v>0.213415386594203</v>
      </c>
      <c r="L85" s="1">
        <v>3.5711266304347802E-2</v>
      </c>
      <c r="M85" s="1">
        <v>0.132765428985507</v>
      </c>
      <c r="N85" s="1">
        <v>0.90382764492753598</v>
      </c>
    </row>
    <row r="86" spans="1:14" x14ac:dyDescent="0.25">
      <c r="A86" t="s">
        <v>72</v>
      </c>
      <c r="B86" t="s">
        <v>379</v>
      </c>
      <c r="C86" t="s">
        <v>210</v>
      </c>
      <c r="D86" s="6">
        <v>40.278300000000002</v>
      </c>
      <c r="E86" s="6">
        <v>-105.5457</v>
      </c>
      <c r="F86" s="6" t="s">
        <v>486</v>
      </c>
      <c r="G86" s="6" t="s">
        <v>546</v>
      </c>
      <c r="H86" s="1">
        <v>1.50417391304347E-3</v>
      </c>
      <c r="I86" s="1">
        <v>0.220343478260869</v>
      </c>
      <c r="J86" s="1">
        <v>1.9017391304347799E-2</v>
      </c>
      <c r="K86" s="1">
        <v>0.210482565217391</v>
      </c>
      <c r="L86" s="1">
        <v>4.2003521739130398E-2</v>
      </c>
      <c r="M86" s="1">
        <v>8.3527608695652095E-2</v>
      </c>
      <c r="N86" s="1">
        <v>1.07985217391304</v>
      </c>
    </row>
    <row r="87" spans="1:14" x14ac:dyDescent="0.25">
      <c r="A87" t="s">
        <v>73</v>
      </c>
      <c r="B87" t="s">
        <v>380</v>
      </c>
      <c r="C87" t="s">
        <v>205</v>
      </c>
      <c r="D87" s="6">
        <v>33.459800000000001</v>
      </c>
      <c r="E87" s="6">
        <v>-104.4042</v>
      </c>
      <c r="F87" s="6" t="s">
        <v>588</v>
      </c>
      <c r="G87" s="6" t="s">
        <v>625</v>
      </c>
      <c r="H87" s="1">
        <v>5.4920454545454502E-2</v>
      </c>
      <c r="I87" s="1">
        <v>0.63770888661144898</v>
      </c>
      <c r="J87" s="1">
        <v>4.9444491149539797E-2</v>
      </c>
      <c r="K87" s="1">
        <v>0.59828374667148299</v>
      </c>
      <c r="L87" s="1">
        <v>0.24748677080856901</v>
      </c>
      <c r="M87" s="1">
        <v>0.85165879981196801</v>
      </c>
      <c r="N87" s="1">
        <v>7.9053647980918003</v>
      </c>
    </row>
    <row r="88" spans="1:14" x14ac:dyDescent="0.25">
      <c r="A88" t="s">
        <v>73</v>
      </c>
      <c r="B88" t="s">
        <v>380</v>
      </c>
      <c r="C88" t="s">
        <v>205</v>
      </c>
      <c r="D88" s="6">
        <v>33.459800000000001</v>
      </c>
      <c r="E88" s="6">
        <v>-104.4042</v>
      </c>
      <c r="F88" s="6" t="s">
        <v>488</v>
      </c>
      <c r="G88" s="6" t="s">
        <v>549</v>
      </c>
      <c r="H88" s="1">
        <v>5.4920454545454502E-2</v>
      </c>
      <c r="I88" s="1">
        <v>0.61425057933370997</v>
      </c>
      <c r="J88" s="1">
        <v>7.4095115753811405E-2</v>
      </c>
      <c r="K88" s="1">
        <v>0.65133146260116703</v>
      </c>
      <c r="L88" s="1">
        <v>0.26774573512139999</v>
      </c>
      <c r="M88" s="1">
        <v>0.65570902859025004</v>
      </c>
      <c r="N88" s="1">
        <v>5.9570612290607903</v>
      </c>
    </row>
    <row r="89" spans="1:14" x14ac:dyDescent="0.25">
      <c r="A89" t="s">
        <v>73</v>
      </c>
      <c r="B89" t="s">
        <v>380</v>
      </c>
      <c r="C89" t="s">
        <v>205</v>
      </c>
      <c r="D89" s="6">
        <v>33.459800000000001</v>
      </c>
      <c r="E89" s="6">
        <v>-104.4042</v>
      </c>
      <c r="F89" s="6" t="s">
        <v>486</v>
      </c>
      <c r="G89" s="6" t="s">
        <v>548</v>
      </c>
      <c r="H89" s="1">
        <v>5.4920454545454502E-2</v>
      </c>
      <c r="I89" s="1">
        <v>0.66964909090908997</v>
      </c>
      <c r="J89" s="1">
        <v>9.1463636363636303E-2</v>
      </c>
      <c r="K89" s="1">
        <v>0.74859931818181802</v>
      </c>
      <c r="L89" s="1">
        <v>0.36989577272727198</v>
      </c>
      <c r="M89" s="1">
        <v>0.77952609090908997</v>
      </c>
      <c r="N89" s="1">
        <v>7.3499772727272701</v>
      </c>
    </row>
    <row r="90" spans="1:14" x14ac:dyDescent="0.25">
      <c r="A90" t="s">
        <v>78</v>
      </c>
      <c r="B90" t="s">
        <v>386</v>
      </c>
      <c r="C90" t="s">
        <v>205</v>
      </c>
      <c r="D90" s="6">
        <v>36.0139</v>
      </c>
      <c r="E90" s="6">
        <v>-106.8447</v>
      </c>
      <c r="F90" s="6" t="s">
        <v>588</v>
      </c>
      <c r="G90" s="6" t="s">
        <v>626</v>
      </c>
      <c r="H90" s="1">
        <v>2.1266181818181799E-2</v>
      </c>
      <c r="I90" s="1">
        <v>0.20077659849820501</v>
      </c>
      <c r="J90" s="1">
        <v>1.6816842420032199E-2</v>
      </c>
      <c r="K90" s="1">
        <v>0.26268989983462299</v>
      </c>
      <c r="L90" s="1">
        <v>6.5032389612213401E-2</v>
      </c>
      <c r="M90" s="1">
        <v>0.31039299540762899</v>
      </c>
      <c r="N90" s="1">
        <v>0.72364521806716697</v>
      </c>
    </row>
    <row r="91" spans="1:14" x14ac:dyDescent="0.25">
      <c r="A91" t="s">
        <v>78</v>
      </c>
      <c r="B91" t="s">
        <v>386</v>
      </c>
      <c r="C91" t="s">
        <v>205</v>
      </c>
      <c r="D91" s="6">
        <v>36.0139</v>
      </c>
      <c r="E91" s="6">
        <v>-106.8447</v>
      </c>
      <c r="F91" s="6" t="s">
        <v>488</v>
      </c>
      <c r="G91" s="6" t="s">
        <v>553</v>
      </c>
      <c r="H91" s="1">
        <v>2.1266181818181799E-2</v>
      </c>
      <c r="I91" s="1">
        <v>0.21390052802460699</v>
      </c>
      <c r="J91" s="1">
        <v>2.3042128047391201E-2</v>
      </c>
      <c r="K91" s="1">
        <v>0.283900388812941</v>
      </c>
      <c r="L91" s="1">
        <v>6.5529905844155897E-2</v>
      </c>
      <c r="M91" s="1">
        <v>0.27081370366256602</v>
      </c>
      <c r="N91" s="1">
        <v>0.55912501025290495</v>
      </c>
    </row>
    <row r="92" spans="1:14" x14ac:dyDescent="0.25">
      <c r="A92" t="s">
        <v>78</v>
      </c>
      <c r="B92" t="s">
        <v>386</v>
      </c>
      <c r="C92" t="s">
        <v>205</v>
      </c>
      <c r="D92" s="6">
        <v>36.0139</v>
      </c>
      <c r="E92" s="6">
        <v>-106.8447</v>
      </c>
      <c r="F92" s="6" t="s">
        <v>486</v>
      </c>
      <c r="G92" s="6" t="s">
        <v>552</v>
      </c>
      <c r="H92" s="1">
        <v>2.1266181818181799E-2</v>
      </c>
      <c r="I92" s="1">
        <v>0.230800909090909</v>
      </c>
      <c r="J92" s="1">
        <v>2.0645454545454502E-2</v>
      </c>
      <c r="K92" s="1">
        <v>0.28924318181818098</v>
      </c>
      <c r="L92" s="1">
        <v>5.0485909090909102E-2</v>
      </c>
      <c r="M92" s="1">
        <v>0.31234768181818101</v>
      </c>
      <c r="N92" s="1">
        <v>0.48052545454545398</v>
      </c>
    </row>
    <row r="93" spans="1:14" x14ac:dyDescent="0.25">
      <c r="A93" t="s">
        <v>80</v>
      </c>
      <c r="B93" t="s">
        <v>393</v>
      </c>
      <c r="C93" t="s">
        <v>296</v>
      </c>
      <c r="D93" s="6">
        <v>46.288899999999998</v>
      </c>
      <c r="E93" s="6">
        <v>-85.950299999999999</v>
      </c>
      <c r="F93" s="6" t="s">
        <v>588</v>
      </c>
      <c r="G93" s="6" t="s">
        <v>627</v>
      </c>
      <c r="H93" s="1">
        <v>3.5658000000000002E-2</v>
      </c>
      <c r="I93" s="1">
        <v>0.36476810816093203</v>
      </c>
      <c r="J93" s="1">
        <v>2.0464771054654898E-2</v>
      </c>
      <c r="K93" s="1">
        <v>0.348305466922401</v>
      </c>
      <c r="L93" s="1">
        <v>3.1045506086027901E-2</v>
      </c>
      <c r="M93" s="1">
        <v>5.2210093281530298E-2</v>
      </c>
      <c r="N93" s="1">
        <v>0.97334400542885502</v>
      </c>
    </row>
    <row r="94" spans="1:14" x14ac:dyDescent="0.25">
      <c r="A94" t="s">
        <v>80</v>
      </c>
      <c r="B94" t="s">
        <v>393</v>
      </c>
      <c r="C94" t="s">
        <v>296</v>
      </c>
      <c r="D94" s="6">
        <v>46.288899999999998</v>
      </c>
      <c r="E94" s="6">
        <v>-85.950299999999999</v>
      </c>
      <c r="F94" s="6" t="s">
        <v>488</v>
      </c>
      <c r="G94" s="6" t="s">
        <v>555</v>
      </c>
      <c r="H94" s="1">
        <v>3.5658000000000002E-2</v>
      </c>
      <c r="I94" s="1">
        <v>0.39578693478260901</v>
      </c>
      <c r="J94" s="1">
        <v>2.5995362318840601E-2</v>
      </c>
      <c r="K94" s="1">
        <v>0.36244839855072503</v>
      </c>
      <c r="L94" s="1">
        <v>3.7483053260869599E-2</v>
      </c>
      <c r="M94" s="1">
        <v>5.4393346739130398E-2</v>
      </c>
      <c r="N94" s="1">
        <v>0.97109737681159403</v>
      </c>
    </row>
    <row r="95" spans="1:14" x14ac:dyDescent="0.25">
      <c r="A95" t="s">
        <v>80</v>
      </c>
      <c r="B95" t="s">
        <v>393</v>
      </c>
      <c r="C95" t="s">
        <v>296</v>
      </c>
      <c r="D95" s="6">
        <v>46.288899999999998</v>
      </c>
      <c r="E95" s="6">
        <v>-85.950299999999999</v>
      </c>
      <c r="F95" s="6" t="s">
        <v>486</v>
      </c>
      <c r="G95" s="6" t="s">
        <v>554</v>
      </c>
      <c r="H95" s="1">
        <v>3.5658000000000002E-2</v>
      </c>
      <c r="I95" s="1">
        <v>0.55614521739130396</v>
      </c>
      <c r="J95" s="1">
        <v>3.2778260869565201E-2</v>
      </c>
      <c r="K95" s="1">
        <v>0.37120691304347803</v>
      </c>
      <c r="L95" s="1">
        <v>3.4112086956521702E-2</v>
      </c>
      <c r="M95" s="1">
        <v>2.52370434782608E-2</v>
      </c>
      <c r="N95" s="1">
        <v>0.91714347826086895</v>
      </c>
    </row>
    <row r="96" spans="1:14" x14ac:dyDescent="0.25">
      <c r="A96" t="s">
        <v>82</v>
      </c>
      <c r="B96" t="s">
        <v>396</v>
      </c>
      <c r="C96" t="s">
        <v>301</v>
      </c>
      <c r="D96" s="6">
        <v>38.5229</v>
      </c>
      <c r="E96" s="6">
        <v>-78.434799999999996</v>
      </c>
      <c r="F96" s="6" t="s">
        <v>588</v>
      </c>
      <c r="G96" s="6" t="s">
        <v>628</v>
      </c>
      <c r="H96" s="1">
        <v>5.2603826086956497E-2</v>
      </c>
      <c r="I96" s="1">
        <v>0.66104516792694401</v>
      </c>
      <c r="J96" s="1">
        <v>6.0610714943606203E-2</v>
      </c>
      <c r="K96" s="1">
        <v>0.751256701432644</v>
      </c>
      <c r="L96" s="1">
        <v>0.20782618617099199</v>
      </c>
      <c r="M96" s="1">
        <v>0.109176398606427</v>
      </c>
      <c r="N96" s="1">
        <v>1.84860258612405</v>
      </c>
    </row>
    <row r="97" spans="1:14" x14ac:dyDescent="0.25">
      <c r="A97" t="s">
        <v>82</v>
      </c>
      <c r="B97" t="s">
        <v>396</v>
      </c>
      <c r="C97" t="s">
        <v>301</v>
      </c>
      <c r="D97" s="6">
        <v>38.5229</v>
      </c>
      <c r="E97" s="6">
        <v>-78.434799999999996</v>
      </c>
      <c r="F97" s="6" t="s">
        <v>488</v>
      </c>
      <c r="G97" s="6" t="s">
        <v>557</v>
      </c>
      <c r="H97" s="1">
        <v>5.2603826086956497E-2</v>
      </c>
      <c r="I97" s="1">
        <v>0.70349791304347797</v>
      </c>
      <c r="J97" s="1">
        <v>9.5662875964615104E-2</v>
      </c>
      <c r="K97" s="1">
        <v>0.98207149764727997</v>
      </c>
      <c r="L97" s="1">
        <v>0.32679500073404799</v>
      </c>
      <c r="M97" s="1">
        <v>0.12835359580274799</v>
      </c>
      <c r="N97" s="1">
        <v>1.7716365955204201</v>
      </c>
    </row>
    <row r="98" spans="1:14" x14ac:dyDescent="0.25">
      <c r="A98" t="s">
        <v>82</v>
      </c>
      <c r="B98" t="s">
        <v>396</v>
      </c>
      <c r="C98" t="s">
        <v>301</v>
      </c>
      <c r="D98" s="6">
        <v>38.5229</v>
      </c>
      <c r="E98" s="6">
        <v>-78.434799999999996</v>
      </c>
      <c r="F98" s="6" t="s">
        <v>486</v>
      </c>
      <c r="G98" s="6" t="s">
        <v>556</v>
      </c>
      <c r="H98" s="1">
        <v>5.2603826086956497E-2</v>
      </c>
      <c r="I98" s="1">
        <v>0.58912434782608702</v>
      </c>
      <c r="J98" s="1">
        <v>8.5352173913043394E-2</v>
      </c>
      <c r="K98" s="1">
        <v>0.90237239130434699</v>
      </c>
      <c r="L98" s="1">
        <v>0.27970565217391302</v>
      </c>
      <c r="M98" s="1">
        <v>7.2661217391304295E-2</v>
      </c>
      <c r="N98" s="1">
        <v>1.8228634782608599</v>
      </c>
    </row>
    <row r="99" spans="1:14" x14ac:dyDescent="0.25">
      <c r="A99" t="s">
        <v>86</v>
      </c>
      <c r="B99" t="s">
        <v>397</v>
      </c>
      <c r="C99" t="s">
        <v>398</v>
      </c>
      <c r="D99" s="6">
        <v>34.343299999999999</v>
      </c>
      <c r="E99" s="6">
        <v>-87.338800000000006</v>
      </c>
      <c r="F99" s="6" t="s">
        <v>588</v>
      </c>
      <c r="G99" s="6" t="s">
        <v>629</v>
      </c>
      <c r="H99" s="1">
        <v>0.12141473684210501</v>
      </c>
      <c r="I99" s="1">
        <v>1.5890744725528601</v>
      </c>
      <c r="J99" s="1">
        <v>0.147327730457604</v>
      </c>
      <c r="K99" s="1">
        <v>0.99757383058166504</v>
      </c>
      <c r="L99" s="1">
        <v>0.240184293087923</v>
      </c>
      <c r="M99" s="1">
        <v>0.31188069015627101</v>
      </c>
      <c r="N99" s="1">
        <v>3.7572396195675202</v>
      </c>
    </row>
    <row r="100" spans="1:14" x14ac:dyDescent="0.25">
      <c r="A100" t="s">
        <v>86</v>
      </c>
      <c r="B100" t="s">
        <v>397</v>
      </c>
      <c r="C100" t="s">
        <v>398</v>
      </c>
      <c r="D100" s="6">
        <v>34.343299999999999</v>
      </c>
      <c r="E100" s="6">
        <v>-87.338800000000006</v>
      </c>
      <c r="F100" s="6" t="s">
        <v>488</v>
      </c>
      <c r="G100" s="6" t="s">
        <v>559</v>
      </c>
      <c r="H100" s="1">
        <v>0.12141473684210501</v>
      </c>
      <c r="I100" s="1">
        <v>1.6417842980177699</v>
      </c>
      <c r="J100" s="1">
        <v>0.19067137844611501</v>
      </c>
      <c r="K100" s="1">
        <v>1.4940786029163799</v>
      </c>
      <c r="L100" s="1">
        <v>0.360336126179084</v>
      </c>
      <c r="M100" s="1">
        <v>0.32451156525404401</v>
      </c>
      <c r="N100" s="1">
        <v>3.5248740555935298</v>
      </c>
    </row>
    <row r="101" spans="1:14" x14ac:dyDescent="0.25">
      <c r="A101" t="s">
        <v>86</v>
      </c>
      <c r="B101" t="s">
        <v>397</v>
      </c>
      <c r="C101" t="s">
        <v>398</v>
      </c>
      <c r="D101" s="6">
        <v>34.343299999999999</v>
      </c>
      <c r="E101" s="6">
        <v>-87.338800000000006</v>
      </c>
      <c r="F101" s="6" t="s">
        <v>486</v>
      </c>
      <c r="G101" s="6" t="s">
        <v>558</v>
      </c>
      <c r="H101" s="1">
        <v>0.12141473684210501</v>
      </c>
      <c r="I101" s="1">
        <v>2.10636</v>
      </c>
      <c r="J101" s="1">
        <v>0.234636842105263</v>
      </c>
      <c r="K101" s="1">
        <v>1.6524684736842099</v>
      </c>
      <c r="L101" s="1">
        <v>0.40182821052631501</v>
      </c>
      <c r="M101" s="1">
        <v>0.23851963157894701</v>
      </c>
      <c r="N101" s="1">
        <v>4.2315105263157902</v>
      </c>
    </row>
    <row r="102" spans="1:14" x14ac:dyDescent="0.25">
      <c r="A102" t="s">
        <v>77</v>
      </c>
      <c r="B102" t="s">
        <v>385</v>
      </c>
      <c r="C102" t="s">
        <v>238</v>
      </c>
      <c r="D102" s="6">
        <v>30.092600000000001</v>
      </c>
      <c r="E102" s="6">
        <v>-84.1614</v>
      </c>
      <c r="F102" s="6" t="s">
        <v>588</v>
      </c>
      <c r="G102" s="6" t="s">
        <v>630</v>
      </c>
      <c r="H102" s="1">
        <v>0.26826545454545397</v>
      </c>
      <c r="I102" s="1">
        <v>1.46990386048706</v>
      </c>
      <c r="J102" s="1">
        <v>0.103015893292943</v>
      </c>
      <c r="K102" s="1">
        <v>0.95073655333153095</v>
      </c>
      <c r="L102" s="1">
        <v>0.211023573644886</v>
      </c>
      <c r="M102" s="1">
        <v>0.329707839673264</v>
      </c>
      <c r="N102" s="1">
        <v>3.6101531308728001</v>
      </c>
    </row>
    <row r="103" spans="1:14" x14ac:dyDescent="0.25">
      <c r="A103" t="s">
        <v>77</v>
      </c>
      <c r="B103" t="s">
        <v>385</v>
      </c>
      <c r="C103" t="s">
        <v>238</v>
      </c>
      <c r="D103" s="6">
        <v>30.092600000000001</v>
      </c>
      <c r="E103" s="6">
        <v>-84.1614</v>
      </c>
      <c r="F103" s="6" t="s">
        <v>488</v>
      </c>
      <c r="G103" s="6" t="s">
        <v>551</v>
      </c>
      <c r="H103" s="1">
        <v>0.26826545454545397</v>
      </c>
      <c r="I103" s="1">
        <v>1.5790873517786601</v>
      </c>
      <c r="J103" s="1">
        <v>0.14445063241106701</v>
      </c>
      <c r="K103" s="1">
        <v>1.5065761723320199</v>
      </c>
      <c r="L103" s="1">
        <v>0.231939621343874</v>
      </c>
      <c r="M103" s="1">
        <v>0.34562427430830001</v>
      </c>
      <c r="N103" s="1">
        <v>3.21705948616601</v>
      </c>
    </row>
    <row r="104" spans="1:14" x14ac:dyDescent="0.25">
      <c r="A104" t="s">
        <v>77</v>
      </c>
      <c r="B104" t="s">
        <v>385</v>
      </c>
      <c r="C104" t="s">
        <v>238</v>
      </c>
      <c r="D104" s="6">
        <v>30.092600000000001</v>
      </c>
      <c r="E104" s="6">
        <v>-84.1614</v>
      </c>
      <c r="F104" s="6" t="s">
        <v>486</v>
      </c>
      <c r="G104" s="6" t="s">
        <v>550</v>
      </c>
      <c r="H104" s="1">
        <v>0.26826545454545397</v>
      </c>
      <c r="I104" s="1">
        <v>1.6632818181818101</v>
      </c>
      <c r="J104" s="1">
        <v>0.15580909090909001</v>
      </c>
      <c r="K104" s="1">
        <v>1.4516944090909001</v>
      </c>
      <c r="L104" s="1">
        <v>0.173991681818181</v>
      </c>
      <c r="M104" s="1">
        <v>0.19703959090909001</v>
      </c>
      <c r="N104" s="1">
        <v>3.10489999999999</v>
      </c>
    </row>
    <row r="105" spans="1:14" x14ac:dyDescent="0.25">
      <c r="A105" t="s">
        <v>90</v>
      </c>
      <c r="B105" t="s">
        <v>405</v>
      </c>
      <c r="C105" t="s">
        <v>320</v>
      </c>
      <c r="D105" s="6">
        <v>35.451000000000001</v>
      </c>
      <c r="E105" s="6">
        <v>-76.207499999999996</v>
      </c>
      <c r="F105" s="6" t="s">
        <v>588</v>
      </c>
      <c r="G105" s="6" t="s">
        <v>631</v>
      </c>
      <c r="H105" s="1">
        <v>0.34428109090908998</v>
      </c>
      <c r="I105" s="1">
        <v>0.96458100725514695</v>
      </c>
      <c r="J105" s="1">
        <v>6.3758426753597497E-2</v>
      </c>
      <c r="K105" s="1">
        <v>0.99909722929397904</v>
      </c>
      <c r="L105" s="1">
        <v>0.23445021207910499</v>
      </c>
      <c r="M105" s="1">
        <v>0.16154934893449399</v>
      </c>
      <c r="N105" s="1">
        <v>4.2302707189878399</v>
      </c>
    </row>
    <row r="106" spans="1:14" x14ac:dyDescent="0.25">
      <c r="A106" t="s">
        <v>90</v>
      </c>
      <c r="B106" t="s">
        <v>405</v>
      </c>
      <c r="C106" t="s">
        <v>320</v>
      </c>
      <c r="D106" s="6">
        <v>35.451000000000001</v>
      </c>
      <c r="E106" s="6">
        <v>-76.207499999999996</v>
      </c>
      <c r="F106" s="6" t="s">
        <v>488</v>
      </c>
      <c r="G106" s="6" t="s">
        <v>561</v>
      </c>
      <c r="H106" s="1">
        <v>0.34428109090908998</v>
      </c>
      <c r="I106" s="1">
        <v>1.0656910942970099</v>
      </c>
      <c r="J106" s="1">
        <v>9.4517720685111994E-2</v>
      </c>
      <c r="K106" s="1">
        <v>1.2943654428006801</v>
      </c>
      <c r="L106" s="1">
        <v>0.27638385968379398</v>
      </c>
      <c r="M106" s="1">
        <v>0.17667674648974199</v>
      </c>
      <c r="N106" s="1">
        <v>4.0082902258610904</v>
      </c>
    </row>
    <row r="107" spans="1:14" x14ac:dyDescent="0.25">
      <c r="A107" t="s">
        <v>90</v>
      </c>
      <c r="B107" t="s">
        <v>405</v>
      </c>
      <c r="C107" t="s">
        <v>320</v>
      </c>
      <c r="D107" s="6">
        <v>35.451000000000001</v>
      </c>
      <c r="E107" s="6">
        <v>-76.207499999999996</v>
      </c>
      <c r="F107" s="6" t="s">
        <v>486</v>
      </c>
      <c r="G107" s="6" t="s">
        <v>560</v>
      </c>
      <c r="H107" s="1">
        <v>0.34428109090908998</v>
      </c>
      <c r="I107" s="1">
        <v>0.84542727272727203</v>
      </c>
      <c r="J107" s="1">
        <v>7.5904545454545405E-2</v>
      </c>
      <c r="K107" s="1">
        <v>1.0200056363636301</v>
      </c>
      <c r="L107" s="1">
        <v>0.19827886363636299</v>
      </c>
      <c r="M107" s="1">
        <v>8.8989227272727206E-2</v>
      </c>
      <c r="N107" s="1">
        <v>4.5143045454545403</v>
      </c>
    </row>
    <row r="108" spans="1:14" x14ac:dyDescent="0.25">
      <c r="A108" t="s">
        <v>92</v>
      </c>
      <c r="B108" t="s">
        <v>414</v>
      </c>
      <c r="C108" t="s">
        <v>415</v>
      </c>
      <c r="D108" s="6">
        <v>46.894799999999996</v>
      </c>
      <c r="E108" s="6">
        <v>-103.3777</v>
      </c>
      <c r="F108" s="6" t="s">
        <v>588</v>
      </c>
      <c r="G108" s="6" t="s">
        <v>632</v>
      </c>
      <c r="H108" s="1">
        <v>1.9969043478260801E-2</v>
      </c>
      <c r="I108" s="1">
        <v>0.48941557260576402</v>
      </c>
      <c r="J108" s="1">
        <v>3.7996117171580399E-2</v>
      </c>
      <c r="K108" s="1">
        <v>0.44448018567472702</v>
      </c>
      <c r="L108" s="1">
        <v>0.102190594262208</v>
      </c>
      <c r="M108" s="1">
        <v>0.28967063234481599</v>
      </c>
      <c r="N108" s="1">
        <v>3.0597518827453301</v>
      </c>
    </row>
    <row r="109" spans="1:14" x14ac:dyDescent="0.25">
      <c r="A109" t="s">
        <v>92</v>
      </c>
      <c r="B109" t="s">
        <v>414</v>
      </c>
      <c r="C109" t="s">
        <v>415</v>
      </c>
      <c r="D109" s="6">
        <v>46.894799999999996</v>
      </c>
      <c r="E109" s="6">
        <v>-103.3777</v>
      </c>
      <c r="F109" s="6" t="s">
        <v>488</v>
      </c>
      <c r="G109" s="6" t="s">
        <v>563</v>
      </c>
      <c r="H109" s="1">
        <v>1.9969043478260801E-2</v>
      </c>
      <c r="I109" s="1">
        <v>0.51700159937888202</v>
      </c>
      <c r="J109" s="1">
        <v>6.6758747412008296E-2</v>
      </c>
      <c r="K109" s="1">
        <v>0.45984886770186301</v>
      </c>
      <c r="L109" s="1">
        <v>0.123662050776398</v>
      </c>
      <c r="M109" s="1">
        <v>0.26664229699793002</v>
      </c>
      <c r="N109" s="1">
        <v>2.89803932815735</v>
      </c>
    </row>
    <row r="110" spans="1:14" x14ac:dyDescent="0.25">
      <c r="A110" t="s">
        <v>92</v>
      </c>
      <c r="B110" t="s">
        <v>414</v>
      </c>
      <c r="C110" t="s">
        <v>415</v>
      </c>
      <c r="D110" s="6">
        <v>46.894799999999996</v>
      </c>
      <c r="E110" s="6">
        <v>-103.3777</v>
      </c>
      <c r="F110" s="6" t="s">
        <v>486</v>
      </c>
      <c r="G110" s="6" t="s">
        <v>562</v>
      </c>
      <c r="H110" s="1">
        <v>1.9969043478260801E-2</v>
      </c>
      <c r="I110" s="1">
        <v>0.47819739130434702</v>
      </c>
      <c r="J110" s="1">
        <v>5.9243478260869502E-2</v>
      </c>
      <c r="K110" s="1">
        <v>0.36522752173912998</v>
      </c>
      <c r="L110" s="1">
        <v>0.124911260869565</v>
      </c>
      <c r="M110" s="1">
        <v>0.14828704347825999</v>
      </c>
      <c r="N110" s="1">
        <v>2.2629391304347801</v>
      </c>
    </row>
    <row r="111" spans="1:14" x14ac:dyDescent="0.25">
      <c r="A111" t="s">
        <v>96</v>
      </c>
      <c r="B111" t="s">
        <v>416</v>
      </c>
      <c r="C111" t="s">
        <v>196</v>
      </c>
      <c r="D111" s="6">
        <v>47.582299999999996</v>
      </c>
      <c r="E111" s="6">
        <v>-108.7196</v>
      </c>
      <c r="F111" s="6" t="s">
        <v>588</v>
      </c>
      <c r="G111" s="6" t="s">
        <v>633</v>
      </c>
      <c r="H111" s="1">
        <v>9.8149090909090894E-3</v>
      </c>
      <c r="I111" s="1">
        <v>0.30580085621646003</v>
      </c>
      <c r="J111" s="1">
        <v>1.9872845036705201E-2</v>
      </c>
      <c r="K111" s="1">
        <v>0.25311267646667501</v>
      </c>
      <c r="L111" s="1">
        <v>3.5629394389087202E-2</v>
      </c>
      <c r="M111" s="1">
        <v>0.16012023083033999</v>
      </c>
      <c r="N111" s="1">
        <v>1.2767210520071499</v>
      </c>
    </row>
    <row r="112" spans="1:14" x14ac:dyDescent="0.25">
      <c r="A112" t="s">
        <v>96</v>
      </c>
      <c r="B112" t="s">
        <v>416</v>
      </c>
      <c r="C112" t="s">
        <v>196</v>
      </c>
      <c r="D112" s="6">
        <v>47.582299999999996</v>
      </c>
      <c r="E112" s="6">
        <v>-108.7196</v>
      </c>
      <c r="F112" s="6" t="s">
        <v>488</v>
      </c>
      <c r="G112" s="6" t="s">
        <v>565</v>
      </c>
      <c r="H112" s="1">
        <v>9.8149090909090894E-3</v>
      </c>
      <c r="I112" s="1">
        <v>0.31849921880293602</v>
      </c>
      <c r="J112" s="1">
        <v>2.6758394504046702E-2</v>
      </c>
      <c r="K112" s="1">
        <v>0.27565928483907398</v>
      </c>
      <c r="L112" s="1">
        <v>4.7092747769621697E-2</v>
      </c>
      <c r="M112" s="1">
        <v>0.153897942923019</v>
      </c>
      <c r="N112" s="1">
        <v>1.2080909627329199</v>
      </c>
    </row>
    <row r="113" spans="1:15" x14ac:dyDescent="0.25">
      <c r="A113" t="s">
        <v>96</v>
      </c>
      <c r="B113" t="s">
        <v>416</v>
      </c>
      <c r="C113" t="s">
        <v>196</v>
      </c>
      <c r="D113" s="6">
        <v>47.582299999999996</v>
      </c>
      <c r="E113" s="6">
        <v>-108.7196</v>
      </c>
      <c r="F113" s="6" t="s">
        <v>486</v>
      </c>
      <c r="G113" s="6" t="s">
        <v>564</v>
      </c>
      <c r="H113" s="1">
        <v>9.8149090909090894E-3</v>
      </c>
      <c r="I113" s="1">
        <v>0.28030090909090899</v>
      </c>
      <c r="J113" s="1">
        <v>2.2404545454545399E-2</v>
      </c>
      <c r="K113" s="1">
        <v>0.231826909090909</v>
      </c>
      <c r="L113" s="1">
        <v>3.4255363636363598E-2</v>
      </c>
      <c r="M113" s="1">
        <v>0.13470536363636301</v>
      </c>
      <c r="N113" s="1">
        <v>1.1099318181818101</v>
      </c>
      <c r="O113" s="1">
        <v>1.823239818181809</v>
      </c>
    </row>
    <row r="114" spans="1:15" x14ac:dyDescent="0.25">
      <c r="A114" t="s">
        <v>97</v>
      </c>
      <c r="B114" t="s">
        <v>417</v>
      </c>
      <c r="C114" t="s">
        <v>229</v>
      </c>
      <c r="D114" s="6">
        <v>35.825800000000001</v>
      </c>
      <c r="E114" s="6">
        <v>-93.203000000000003</v>
      </c>
      <c r="F114" s="6" t="s">
        <v>588</v>
      </c>
      <c r="G114" s="6" t="s">
        <v>634</v>
      </c>
      <c r="H114" s="1">
        <v>5.6654181818181798E-2</v>
      </c>
      <c r="I114" s="1">
        <v>0.98133908656731395</v>
      </c>
      <c r="J114" s="1">
        <v>8.8215545532780701E-2</v>
      </c>
      <c r="K114" s="1">
        <v>0.66314707995183997</v>
      </c>
      <c r="L114" s="1">
        <v>0.22956264803599599</v>
      </c>
      <c r="M114" s="1">
        <v>0.28360174169095098</v>
      </c>
      <c r="N114" s="1">
        <v>4.3761344697934703</v>
      </c>
    </row>
    <row r="115" spans="1:15" x14ac:dyDescent="0.25">
      <c r="A115" t="s">
        <v>97</v>
      </c>
      <c r="B115" t="s">
        <v>417</v>
      </c>
      <c r="C115" t="s">
        <v>229</v>
      </c>
      <c r="D115" s="6">
        <v>35.825800000000001</v>
      </c>
      <c r="E115" s="6">
        <v>-93.203000000000003</v>
      </c>
      <c r="F115" s="6" t="s">
        <v>488</v>
      </c>
      <c r="G115" s="6" t="s">
        <v>567</v>
      </c>
      <c r="H115" s="1">
        <v>5.6654181818181798E-2</v>
      </c>
      <c r="I115" s="1">
        <v>1.0125612027103299</v>
      </c>
      <c r="J115" s="1">
        <v>0.11108585309617899</v>
      </c>
      <c r="K115" s="1">
        <v>0.881073989318652</v>
      </c>
      <c r="L115" s="1">
        <v>0.34945502710333098</v>
      </c>
      <c r="M115" s="1">
        <v>0.27017129178430299</v>
      </c>
      <c r="N115" s="1">
        <v>3.8658033793995901</v>
      </c>
    </row>
    <row r="116" spans="1:15" x14ac:dyDescent="0.25">
      <c r="A116" t="s">
        <v>97</v>
      </c>
      <c r="B116" t="s">
        <v>417</v>
      </c>
      <c r="C116" t="s">
        <v>229</v>
      </c>
      <c r="D116" s="6">
        <v>35.825800000000001</v>
      </c>
      <c r="E116" s="6">
        <v>-93.203000000000003</v>
      </c>
      <c r="F116" s="6" t="s">
        <v>486</v>
      </c>
      <c r="G116" s="6" t="s">
        <v>566</v>
      </c>
      <c r="H116" s="1">
        <v>5.6654181818181798E-2</v>
      </c>
      <c r="I116" s="1">
        <v>1.23247636363636</v>
      </c>
      <c r="J116" s="1">
        <v>0.139131818181818</v>
      </c>
      <c r="K116" s="1">
        <v>0.99881063636363598</v>
      </c>
      <c r="L116" s="1">
        <v>0.500320636363636</v>
      </c>
      <c r="M116" s="1">
        <v>0.299165272727272</v>
      </c>
      <c r="N116" s="1">
        <v>5.4188499999999999</v>
      </c>
    </row>
    <row r="117" spans="1:15" x14ac:dyDescent="0.25">
      <c r="A117" t="s">
        <v>103</v>
      </c>
      <c r="B117" t="s">
        <v>426</v>
      </c>
      <c r="C117" t="s">
        <v>205</v>
      </c>
      <c r="D117" s="6">
        <v>36.5854</v>
      </c>
      <c r="E117" s="6">
        <v>-105.452</v>
      </c>
      <c r="F117" s="6" t="s">
        <v>588</v>
      </c>
      <c r="G117" s="6" t="s">
        <v>635</v>
      </c>
      <c r="H117" s="1">
        <v>1.748E-3</v>
      </c>
      <c r="I117" s="1">
        <v>0.15766243673908101</v>
      </c>
      <c r="J117" s="1">
        <v>1.52627228682614E-2</v>
      </c>
      <c r="K117" s="1">
        <v>0.19203099638747201</v>
      </c>
      <c r="L117" s="1">
        <v>4.60401564093346E-2</v>
      </c>
      <c r="M117" s="1">
        <v>0.15252714979511101</v>
      </c>
      <c r="N117" s="1">
        <v>0.95383200215984398</v>
      </c>
    </row>
    <row r="118" spans="1:15" x14ac:dyDescent="0.25">
      <c r="A118" t="s">
        <v>103</v>
      </c>
      <c r="B118" t="s">
        <v>426</v>
      </c>
      <c r="C118" t="s">
        <v>205</v>
      </c>
      <c r="D118" s="6">
        <v>36.5854</v>
      </c>
      <c r="E118" s="6">
        <v>-105.452</v>
      </c>
      <c r="F118" s="6" t="s">
        <v>488</v>
      </c>
      <c r="G118" s="6" t="s">
        <v>571</v>
      </c>
      <c r="H118" s="1">
        <v>1.748E-3</v>
      </c>
      <c r="I118" s="1">
        <v>0.16677480237154199</v>
      </c>
      <c r="J118" s="1">
        <v>2.2503784741828198E-2</v>
      </c>
      <c r="K118" s="1">
        <v>0.206418647335153</v>
      </c>
      <c r="L118" s="1">
        <v>4.2280633187464702E-2</v>
      </c>
      <c r="M118" s="1">
        <v>0.12518316247882599</v>
      </c>
      <c r="N118" s="1">
        <v>0.74323793290043305</v>
      </c>
    </row>
    <row r="119" spans="1:15" x14ac:dyDescent="0.25">
      <c r="A119" t="s">
        <v>103</v>
      </c>
      <c r="B119" t="s">
        <v>426</v>
      </c>
      <c r="C119" t="s">
        <v>205</v>
      </c>
      <c r="D119" s="6">
        <v>36.5854</v>
      </c>
      <c r="E119" s="6">
        <v>-105.452</v>
      </c>
      <c r="F119" s="6" t="s">
        <v>486</v>
      </c>
      <c r="G119" s="6" t="s">
        <v>570</v>
      </c>
      <c r="H119" s="1">
        <v>1.748E-3</v>
      </c>
      <c r="I119" s="1">
        <v>0.22037999999999999</v>
      </c>
      <c r="J119" s="1">
        <v>3.1994444444444402E-2</v>
      </c>
      <c r="K119" s="1">
        <v>0.251945722222222</v>
      </c>
      <c r="L119" s="1">
        <v>5.4803499999999901E-2</v>
      </c>
      <c r="M119" s="1">
        <v>0.14685883333333299</v>
      </c>
      <c r="N119" s="1">
        <v>0.981866666666666</v>
      </c>
    </row>
    <row r="120" spans="1:15" x14ac:dyDescent="0.25">
      <c r="A120" t="s">
        <v>101</v>
      </c>
      <c r="B120" t="s">
        <v>423</v>
      </c>
      <c r="C120" t="s">
        <v>205</v>
      </c>
      <c r="D120" s="6">
        <v>33.468699999999998</v>
      </c>
      <c r="E120" s="6">
        <v>-105.53489999999999</v>
      </c>
      <c r="F120" s="6" t="s">
        <v>588</v>
      </c>
      <c r="G120" s="6" t="s">
        <v>636</v>
      </c>
      <c r="H120" s="1">
        <v>2.8121142857142799E-2</v>
      </c>
      <c r="I120" s="1">
        <v>0.35743256764472398</v>
      </c>
      <c r="J120" s="1">
        <v>2.27193161139705E-2</v>
      </c>
      <c r="K120" s="1">
        <v>0.33321755853478902</v>
      </c>
      <c r="L120" s="1">
        <v>6.5387019643702998E-2</v>
      </c>
      <c r="M120" s="1">
        <v>0.38117828757403399</v>
      </c>
      <c r="N120" s="1">
        <v>2.27977861792241</v>
      </c>
    </row>
    <row r="121" spans="1:15" x14ac:dyDescent="0.25">
      <c r="A121" t="s">
        <v>101</v>
      </c>
      <c r="B121" t="s">
        <v>423</v>
      </c>
      <c r="C121" t="s">
        <v>205</v>
      </c>
      <c r="D121" s="6">
        <v>33.468699999999998</v>
      </c>
      <c r="E121" s="6">
        <v>-105.53489999999999</v>
      </c>
      <c r="F121" s="6" t="s">
        <v>488</v>
      </c>
      <c r="G121" s="6" t="s">
        <v>569</v>
      </c>
      <c r="H121" s="1">
        <v>2.8121142857142799E-2</v>
      </c>
      <c r="I121" s="1">
        <v>0.37672614545454502</v>
      </c>
      <c r="J121" s="1">
        <v>3.3021874458874501E-2</v>
      </c>
      <c r="K121" s="1">
        <v>0.36095631909090897</v>
      </c>
      <c r="L121" s="1">
        <v>8.5176790129870103E-2</v>
      </c>
      <c r="M121" s="1">
        <v>0.31324979489177501</v>
      </c>
      <c r="N121" s="1">
        <v>1.7494626883116899</v>
      </c>
    </row>
    <row r="122" spans="1:15" x14ac:dyDescent="0.25">
      <c r="A122" t="s">
        <v>101</v>
      </c>
      <c r="B122" t="s">
        <v>423</v>
      </c>
      <c r="C122" t="s">
        <v>205</v>
      </c>
      <c r="D122" s="6">
        <v>33.468699999999998</v>
      </c>
      <c r="E122" s="6">
        <v>-105.53489999999999</v>
      </c>
      <c r="F122" s="6" t="s">
        <v>486</v>
      </c>
      <c r="G122" s="6" t="s">
        <v>568</v>
      </c>
      <c r="H122" s="1">
        <v>2.8121142857142799E-2</v>
      </c>
      <c r="I122" s="1">
        <v>0.34480285714285702</v>
      </c>
      <c r="J122" s="1">
        <v>3.6823809523809502E-2</v>
      </c>
      <c r="K122" s="1">
        <v>0.31947923809523798</v>
      </c>
      <c r="L122" s="1">
        <v>0.12062728571428501</v>
      </c>
      <c r="M122" s="1">
        <v>0.19492385714285701</v>
      </c>
      <c r="N122" s="1">
        <v>1.7544476190476099</v>
      </c>
    </row>
    <row r="123" spans="1:15" x14ac:dyDescent="0.25">
      <c r="A123" t="s">
        <v>106</v>
      </c>
      <c r="B123" t="s">
        <v>428</v>
      </c>
      <c r="C123" t="s">
        <v>429</v>
      </c>
      <c r="D123" s="6">
        <v>34.732300000000002</v>
      </c>
      <c r="E123" s="6">
        <v>-98.712999999999994</v>
      </c>
      <c r="F123" s="6" t="s">
        <v>588</v>
      </c>
      <c r="G123" s="6" t="s">
        <v>637</v>
      </c>
      <c r="H123" s="1">
        <v>3.99748695652173E-2</v>
      </c>
      <c r="I123" s="1">
        <v>0.81138253699732898</v>
      </c>
      <c r="J123" s="1">
        <v>5.5561705495158001E-2</v>
      </c>
      <c r="K123" s="1">
        <v>0.65064697557597495</v>
      </c>
      <c r="L123" s="1">
        <v>0.23068932458768199</v>
      </c>
      <c r="M123" s="1">
        <v>0.47050759399061998</v>
      </c>
      <c r="N123" s="1">
        <v>5.6294094423285097</v>
      </c>
    </row>
    <row r="124" spans="1:15" x14ac:dyDescent="0.25">
      <c r="A124" t="s">
        <v>106</v>
      </c>
      <c r="B124" t="s">
        <v>428</v>
      </c>
      <c r="C124" t="s">
        <v>429</v>
      </c>
      <c r="D124" s="6">
        <v>34.732300000000002</v>
      </c>
      <c r="E124" s="6">
        <v>-98.712999999999994</v>
      </c>
      <c r="F124" s="6" t="s">
        <v>488</v>
      </c>
      <c r="G124" s="6" t="s">
        <v>575</v>
      </c>
      <c r="H124" s="1">
        <v>3.99748695652173E-2</v>
      </c>
      <c r="I124" s="1">
        <v>0.84376369565217402</v>
      </c>
      <c r="J124" s="1">
        <v>8.6485869565217394E-2</v>
      </c>
      <c r="K124" s="1">
        <v>0.78556585869565199</v>
      </c>
      <c r="L124" s="1">
        <v>0.33361643478260899</v>
      </c>
      <c r="M124" s="1">
        <v>0.44119216304347803</v>
      </c>
      <c r="N124" s="1">
        <v>5.0105424021739102</v>
      </c>
    </row>
    <row r="125" spans="1:15" x14ac:dyDescent="0.25">
      <c r="A125" t="s">
        <v>106</v>
      </c>
      <c r="B125" t="s">
        <v>428</v>
      </c>
      <c r="C125" t="s">
        <v>429</v>
      </c>
      <c r="D125" s="6">
        <v>34.732300000000002</v>
      </c>
      <c r="E125" s="6">
        <v>-98.712999999999994</v>
      </c>
      <c r="F125" s="6" t="s">
        <v>486</v>
      </c>
      <c r="G125" s="6" t="s">
        <v>574</v>
      </c>
      <c r="H125" s="1">
        <v>3.99748695652173E-2</v>
      </c>
      <c r="I125" s="1">
        <v>1.00925217391304</v>
      </c>
      <c r="J125" s="1">
        <v>0.110143478260869</v>
      </c>
      <c r="K125" s="1">
        <v>0.90933117391304297</v>
      </c>
      <c r="L125" s="1">
        <v>0.493043608695652</v>
      </c>
      <c r="M125" s="1">
        <v>0.345621652173913</v>
      </c>
      <c r="N125" s="1">
        <v>5.2505956521739101</v>
      </c>
    </row>
    <row r="126" spans="1:15" x14ac:dyDescent="0.25">
      <c r="A126" t="s">
        <v>105</v>
      </c>
      <c r="B126" t="s">
        <v>427</v>
      </c>
      <c r="C126" t="s">
        <v>203</v>
      </c>
      <c r="D126" s="6">
        <v>43.557600000000001</v>
      </c>
      <c r="E126" s="6">
        <v>-103.4838</v>
      </c>
      <c r="F126" s="6" t="s">
        <v>588</v>
      </c>
      <c r="G126" s="6" t="s">
        <v>638</v>
      </c>
      <c r="H126" s="1">
        <v>1.62402857142857E-2</v>
      </c>
      <c r="I126" s="1">
        <v>0.33757399145485201</v>
      </c>
      <c r="J126" s="1">
        <v>3.6710236841016701E-2</v>
      </c>
      <c r="K126" s="1">
        <v>0.30739348153222501</v>
      </c>
      <c r="L126" s="1">
        <v>6.11352101930785E-2</v>
      </c>
      <c r="M126" s="1">
        <v>0.17354456010994601</v>
      </c>
      <c r="N126" s="1">
        <v>1.31840512047497</v>
      </c>
    </row>
    <row r="127" spans="1:15" x14ac:dyDescent="0.25">
      <c r="A127" t="s">
        <v>105</v>
      </c>
      <c r="B127" t="s">
        <v>427</v>
      </c>
      <c r="C127" t="s">
        <v>203</v>
      </c>
      <c r="D127" s="6">
        <v>43.557600000000001</v>
      </c>
      <c r="E127" s="6">
        <v>-103.4838</v>
      </c>
      <c r="F127" s="6" t="s">
        <v>488</v>
      </c>
      <c r="G127" s="6" t="s">
        <v>573</v>
      </c>
      <c r="H127" s="1">
        <v>1.62402857142857E-2</v>
      </c>
      <c r="I127" s="1">
        <v>0.34068228896103903</v>
      </c>
      <c r="J127" s="1">
        <v>3.9355156926406898E-2</v>
      </c>
      <c r="K127" s="1">
        <v>0.33961962261904799</v>
      </c>
      <c r="L127" s="1">
        <v>8.0905184090909105E-2</v>
      </c>
      <c r="M127" s="1">
        <v>0.17511791856060599</v>
      </c>
      <c r="N127" s="1">
        <v>1.2314378246753199</v>
      </c>
    </row>
    <row r="128" spans="1:15" x14ac:dyDescent="0.25">
      <c r="A128" t="s">
        <v>105</v>
      </c>
      <c r="B128" t="s">
        <v>427</v>
      </c>
      <c r="C128" t="s">
        <v>203</v>
      </c>
      <c r="D128" s="6">
        <v>43.557600000000001</v>
      </c>
      <c r="E128" s="6">
        <v>-103.4838</v>
      </c>
      <c r="F128" s="6" t="s">
        <v>486</v>
      </c>
      <c r="G128" s="6" t="s">
        <v>572</v>
      </c>
      <c r="H128" s="1">
        <v>1.62402857142857E-2</v>
      </c>
      <c r="I128" s="1">
        <v>0.28985142857142798</v>
      </c>
      <c r="J128" s="1">
        <v>3.5923809523809497E-2</v>
      </c>
      <c r="K128" s="1">
        <v>0.30215619047619002</v>
      </c>
      <c r="L128" s="1">
        <v>6.0544000000000001E-2</v>
      </c>
      <c r="M128" s="1">
        <v>0.142134333333333</v>
      </c>
      <c r="N128" s="1">
        <v>1.0362285714285699</v>
      </c>
    </row>
  </sheetData>
  <autoFilter ref="A2:N128" xr:uid="{00000000-0009-0000-0000-000001000000}">
    <sortState xmlns:xlrd2="http://schemas.microsoft.com/office/spreadsheetml/2017/richdata2" ref="A3:N128">
      <sortCondition ref="G2:G128"/>
    </sortState>
  </autoFilter>
  <sortState xmlns:xlrd2="http://schemas.microsoft.com/office/spreadsheetml/2017/richdata2" ref="A3:M86">
    <sortCondition ref="A3:A86"/>
    <sortCondition descending="1" ref="F3:F86"/>
  </sortState>
  <mergeCells count="1">
    <mergeCell ref="H1:N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8"/>
  <sheetViews>
    <sheetView workbookViewId="0">
      <pane ySplit="2" topLeftCell="A3" activePane="bottomLeft" state="frozen"/>
      <selection pane="bottomLeft" sqref="A1:XFD1048576"/>
    </sheetView>
  </sheetViews>
  <sheetFormatPr defaultRowHeight="15" x14ac:dyDescent="0.25"/>
  <cols>
    <col min="1" max="1" width="7.7109375" bestFit="1" customWidth="1"/>
    <col min="2" max="2" width="35.7109375" bestFit="1" customWidth="1"/>
    <col min="3" max="3" width="5.5703125" bestFit="1" customWidth="1"/>
    <col min="4" max="4" width="8.28515625" style="6" bestFit="1" customWidth="1"/>
    <col min="5" max="5" width="9.85546875" style="6" bestFit="1" customWidth="1"/>
    <col min="6" max="7" width="9.85546875" style="6" customWidth="1"/>
    <col min="8" max="8" width="10" bestFit="1" customWidth="1"/>
    <col min="9" max="9" width="10.85546875" bestFit="1" customWidth="1"/>
    <col min="10" max="10" width="13.5703125" bestFit="1" customWidth="1"/>
    <col min="11" max="11" width="12.42578125" bestFit="1" customWidth="1"/>
    <col min="12" max="12" width="13.42578125" bestFit="1" customWidth="1"/>
    <col min="13" max="13" width="16" bestFit="1" customWidth="1"/>
    <col min="14" max="14" width="10" bestFit="1" customWidth="1"/>
  </cols>
  <sheetData>
    <row r="1" spans="1:14" s="2" customFormat="1" x14ac:dyDescent="0.25">
      <c r="D1" s="4"/>
      <c r="E1" s="4"/>
      <c r="F1" s="4"/>
      <c r="G1" s="4"/>
      <c r="H1" s="28" t="s">
        <v>489</v>
      </c>
      <c r="I1" s="28"/>
      <c r="J1" s="28"/>
      <c r="K1" s="28"/>
      <c r="L1" s="28"/>
      <c r="M1" s="28"/>
      <c r="N1" s="28"/>
    </row>
    <row r="2" spans="1:14" s="2" customFormat="1" x14ac:dyDescent="0.25">
      <c r="A2" s="3" t="s">
        <v>113</v>
      </c>
      <c r="B2" s="3" t="s">
        <v>112</v>
      </c>
      <c r="C2" s="3" t="s">
        <v>114</v>
      </c>
      <c r="D2" s="5" t="s">
        <v>110</v>
      </c>
      <c r="E2" s="5" t="s">
        <v>111</v>
      </c>
      <c r="F2" s="5" t="s">
        <v>487</v>
      </c>
      <c r="G2" s="5" t="s">
        <v>491</v>
      </c>
      <c r="H2" s="8" t="s">
        <v>479</v>
      </c>
      <c r="I2" s="8" t="s">
        <v>480</v>
      </c>
      <c r="J2" s="8" t="s">
        <v>481</v>
      </c>
      <c r="K2" s="8" t="s">
        <v>482</v>
      </c>
      <c r="L2" s="8" t="s">
        <v>483</v>
      </c>
      <c r="M2" s="8" t="s">
        <v>484</v>
      </c>
      <c r="N2" s="9" t="s">
        <v>485</v>
      </c>
    </row>
    <row r="3" spans="1:14" x14ac:dyDescent="0.25">
      <c r="A3" t="s">
        <v>0</v>
      </c>
      <c r="B3" t="s">
        <v>186</v>
      </c>
      <c r="C3" t="s">
        <v>187</v>
      </c>
      <c r="D3" s="6">
        <v>44.377099999999999</v>
      </c>
      <c r="E3" s="6">
        <v>-68.260999999999996</v>
      </c>
      <c r="F3" s="6" t="s">
        <v>588</v>
      </c>
      <c r="G3" s="6" t="s">
        <v>597</v>
      </c>
      <c r="H3" s="1">
        <v>0.12625499999999901</v>
      </c>
      <c r="I3" s="1">
        <v>1.7059888134966099</v>
      </c>
      <c r="J3" s="1">
        <v>0.14633976127759801</v>
      </c>
      <c r="K3" s="1">
        <v>2.1350170051659401</v>
      </c>
      <c r="L3" s="1">
        <v>0.37076833686331301</v>
      </c>
      <c r="M3" s="1">
        <v>0.23905983279607301</v>
      </c>
      <c r="N3" s="1">
        <v>2.9996264050351402</v>
      </c>
    </row>
    <row r="4" spans="1:14" x14ac:dyDescent="0.25">
      <c r="A4" t="s">
        <v>0</v>
      </c>
      <c r="B4" t="s">
        <v>186</v>
      </c>
      <c r="C4" t="s">
        <v>187</v>
      </c>
      <c r="D4" s="6">
        <v>44.377099999999999</v>
      </c>
      <c r="E4" s="6">
        <v>-68.260999999999996</v>
      </c>
      <c r="F4" s="6" t="s">
        <v>488</v>
      </c>
      <c r="G4" s="6" t="s">
        <v>493</v>
      </c>
      <c r="H4" s="1">
        <v>0.12625499999999901</v>
      </c>
      <c r="I4" s="1">
        <v>1.92023053826087</v>
      </c>
      <c r="J4" s="1">
        <v>0.221934847826087</v>
      </c>
      <c r="K4" s="1">
        <v>3.1069839713188401</v>
      </c>
      <c r="L4" s="1">
        <v>0.38647565042028997</v>
      </c>
      <c r="M4" s="1">
        <v>0.25543785179710099</v>
      </c>
      <c r="N4" s="1">
        <v>2.9205485701449301</v>
      </c>
    </row>
    <row r="5" spans="1:14" x14ac:dyDescent="0.25">
      <c r="A5" t="s">
        <v>0</v>
      </c>
      <c r="B5" t="s">
        <v>186</v>
      </c>
      <c r="C5" t="s">
        <v>187</v>
      </c>
      <c r="D5" s="6">
        <v>44.377099999999999</v>
      </c>
      <c r="E5" s="6">
        <v>-68.260999999999996</v>
      </c>
      <c r="F5" s="6" t="s">
        <v>486</v>
      </c>
      <c r="G5" s="6" t="s">
        <v>492</v>
      </c>
      <c r="H5" s="1">
        <v>0.12625499999999901</v>
      </c>
      <c r="I5" s="1">
        <v>2.13026249999999</v>
      </c>
      <c r="J5" s="1">
        <v>0.24388749999999901</v>
      </c>
      <c r="K5" s="1">
        <v>3.15868095833333</v>
      </c>
      <c r="L5" s="1">
        <v>0.35521762499999898</v>
      </c>
      <c r="M5" s="1">
        <v>0.14326425000000001</v>
      </c>
      <c r="N5" s="1">
        <v>3.2732083333333302</v>
      </c>
    </row>
    <row r="6" spans="1:14" x14ac:dyDescent="0.25">
      <c r="A6" t="s">
        <v>2</v>
      </c>
      <c r="B6" t="s">
        <v>202</v>
      </c>
      <c r="C6" t="s">
        <v>203</v>
      </c>
      <c r="D6" s="6">
        <v>43.743499999999997</v>
      </c>
      <c r="E6" s="6">
        <v>-101.94119999999999</v>
      </c>
      <c r="F6" s="6" t="s">
        <v>588</v>
      </c>
      <c r="G6" s="6" t="s">
        <v>598</v>
      </c>
      <c r="H6" s="1">
        <v>2.72714999999999E-2</v>
      </c>
      <c r="I6" s="1">
        <v>1.0764962186136</v>
      </c>
      <c r="J6" s="1">
        <v>8.0430208354700106E-2</v>
      </c>
      <c r="K6" s="1">
        <v>1.9608902674603499</v>
      </c>
      <c r="L6" s="1">
        <v>0.72545916493208595</v>
      </c>
      <c r="M6" s="1">
        <v>0.48311296440023099</v>
      </c>
      <c r="N6" s="1">
        <v>3.4856014381254701</v>
      </c>
    </row>
    <row r="7" spans="1:14" x14ac:dyDescent="0.25">
      <c r="A7" t="s">
        <v>2</v>
      </c>
      <c r="B7" t="s">
        <v>202</v>
      </c>
      <c r="C7" t="s">
        <v>203</v>
      </c>
      <c r="D7" s="6">
        <v>43.743499999999997</v>
      </c>
      <c r="E7" s="6">
        <v>-101.94119999999999</v>
      </c>
      <c r="F7" s="6" t="s">
        <v>488</v>
      </c>
      <c r="G7" s="6" t="s">
        <v>495</v>
      </c>
      <c r="H7" s="1">
        <v>2.72714999999999E-2</v>
      </c>
      <c r="I7" s="1">
        <v>1.1259623556521701</v>
      </c>
      <c r="J7" s="1">
        <v>0.108207669565217</v>
      </c>
      <c r="K7" s="1">
        <v>2.3963498674202901</v>
      </c>
      <c r="L7" s="1">
        <v>0.97300242021739103</v>
      </c>
      <c r="M7" s="1">
        <v>0.47479514282608698</v>
      </c>
      <c r="N7" s="1">
        <v>3.2348006989130398</v>
      </c>
    </row>
    <row r="8" spans="1:14" x14ac:dyDescent="0.25">
      <c r="A8" t="s">
        <v>2</v>
      </c>
      <c r="B8" t="s">
        <v>202</v>
      </c>
      <c r="C8" t="s">
        <v>203</v>
      </c>
      <c r="D8" s="6">
        <v>43.743499999999997</v>
      </c>
      <c r="E8" s="6">
        <v>-101.94119999999999</v>
      </c>
      <c r="F8" s="6" t="s">
        <v>486</v>
      </c>
      <c r="G8" s="6" t="s">
        <v>494</v>
      </c>
      <c r="H8" s="1">
        <v>2.72714999999999E-2</v>
      </c>
      <c r="I8" s="1">
        <v>1.3039425</v>
      </c>
      <c r="J8" s="1">
        <v>0.11887499999999999</v>
      </c>
      <c r="K8" s="1">
        <v>2.3556637916666601</v>
      </c>
      <c r="L8" s="1">
        <v>1.0052002499999999</v>
      </c>
      <c r="M8" s="1">
        <v>0.29719195833333301</v>
      </c>
      <c r="N8" s="1">
        <v>2.55627916666666</v>
      </c>
    </row>
    <row r="9" spans="1:14" x14ac:dyDescent="0.25">
      <c r="A9" t="s">
        <v>4</v>
      </c>
      <c r="B9" t="s">
        <v>204</v>
      </c>
      <c r="C9" t="s">
        <v>205</v>
      </c>
      <c r="D9" s="6">
        <v>35.779699999999998</v>
      </c>
      <c r="E9" s="6">
        <v>-106.2664</v>
      </c>
      <c r="F9" s="6" t="s">
        <v>588</v>
      </c>
      <c r="G9" s="6" t="s">
        <v>599</v>
      </c>
      <c r="H9" s="1">
        <v>3.0008454545454501E-2</v>
      </c>
      <c r="I9" s="1">
        <v>1.21368558075894</v>
      </c>
      <c r="J9" s="1">
        <v>7.9413668055481806E-2</v>
      </c>
      <c r="K9" s="1">
        <v>1.2575741089719501</v>
      </c>
      <c r="L9" s="1">
        <v>0.34957890323799901</v>
      </c>
      <c r="M9" s="1">
        <v>0.81757227840134306</v>
      </c>
      <c r="N9" s="1">
        <v>4.6500084787754501</v>
      </c>
    </row>
    <row r="10" spans="1:14" x14ac:dyDescent="0.25">
      <c r="A10" t="s">
        <v>4</v>
      </c>
      <c r="B10" t="s">
        <v>204</v>
      </c>
      <c r="C10" t="s">
        <v>205</v>
      </c>
      <c r="D10" s="6">
        <v>35.779699999999998</v>
      </c>
      <c r="E10" s="6">
        <v>-106.2664</v>
      </c>
      <c r="F10" s="6" t="s">
        <v>488</v>
      </c>
      <c r="G10" s="6" t="s">
        <v>497</v>
      </c>
      <c r="H10" s="1">
        <v>3.0008454545454501E-2</v>
      </c>
      <c r="I10" s="1">
        <v>1.2316665652173899</v>
      </c>
      <c r="J10" s="1">
        <v>0.12681964097496701</v>
      </c>
      <c r="K10" s="1">
        <v>1.43552351198946</v>
      </c>
      <c r="L10" s="1">
        <v>0.33508983488142302</v>
      </c>
      <c r="M10" s="1">
        <v>0.63277080727931501</v>
      </c>
      <c r="N10" s="1">
        <v>3.4505811733860301</v>
      </c>
    </row>
    <row r="11" spans="1:14" x14ac:dyDescent="0.25">
      <c r="A11" t="s">
        <v>4</v>
      </c>
      <c r="B11" t="s">
        <v>204</v>
      </c>
      <c r="C11" t="s">
        <v>205</v>
      </c>
      <c r="D11" s="6">
        <v>35.779699999999998</v>
      </c>
      <c r="E11" s="6">
        <v>-106.2664</v>
      </c>
      <c r="F11" s="6" t="s">
        <v>486</v>
      </c>
      <c r="G11" s="6" t="s">
        <v>496</v>
      </c>
      <c r="H11" s="1">
        <v>3.0008454545454501E-2</v>
      </c>
      <c r="I11" s="1">
        <v>1.2272154545454499</v>
      </c>
      <c r="J11" s="1">
        <v>0.132604545454545</v>
      </c>
      <c r="K11" s="1">
        <v>1.3662731818181799</v>
      </c>
      <c r="L11" s="1">
        <v>0.31828404545454497</v>
      </c>
      <c r="M11" s="1">
        <v>0.82763386363636304</v>
      </c>
      <c r="N11" s="1">
        <v>3.8062636363636302</v>
      </c>
    </row>
    <row r="12" spans="1:14" x14ac:dyDescent="0.25">
      <c r="A12" t="s">
        <v>5</v>
      </c>
      <c r="B12" t="s">
        <v>206</v>
      </c>
      <c r="C12" t="s">
        <v>207</v>
      </c>
      <c r="D12" s="6">
        <v>29.302700000000002</v>
      </c>
      <c r="E12" s="6">
        <v>-103.178</v>
      </c>
      <c r="F12" s="6" t="s">
        <v>588</v>
      </c>
      <c r="G12" s="6" t="s">
        <v>600</v>
      </c>
      <c r="H12" s="1">
        <v>4.7341500000000002E-2</v>
      </c>
      <c r="I12" s="1">
        <v>1.53519551213233</v>
      </c>
      <c r="J12" s="1">
        <v>0.147268662384611</v>
      </c>
      <c r="K12" s="1">
        <v>3.8958989708481502</v>
      </c>
      <c r="L12" s="1">
        <v>0.30889176122095802</v>
      </c>
      <c r="M12" s="1">
        <v>0.97101700663386403</v>
      </c>
      <c r="N12" s="1">
        <v>6.8442326458988703</v>
      </c>
    </row>
    <row r="13" spans="1:14" x14ac:dyDescent="0.25">
      <c r="A13" t="s">
        <v>5</v>
      </c>
      <c r="B13" t="s">
        <v>206</v>
      </c>
      <c r="C13" t="s">
        <v>207</v>
      </c>
      <c r="D13" s="6">
        <v>29.302700000000002</v>
      </c>
      <c r="E13" s="6">
        <v>-103.178</v>
      </c>
      <c r="F13" s="6" t="s">
        <v>488</v>
      </c>
      <c r="G13" s="6" t="s">
        <v>499</v>
      </c>
      <c r="H13" s="1">
        <v>4.7341500000000002E-2</v>
      </c>
      <c r="I13" s="1">
        <v>1.5270657687747</v>
      </c>
      <c r="J13" s="1">
        <v>0.15888822651985701</v>
      </c>
      <c r="K13" s="1">
        <v>4.2970735286137796</v>
      </c>
      <c r="L13" s="1">
        <v>0.300961910728402</v>
      </c>
      <c r="M13" s="1">
        <v>0.89726439525691704</v>
      </c>
      <c r="N13" s="1">
        <v>6.2800464096367401</v>
      </c>
    </row>
    <row r="14" spans="1:14" x14ac:dyDescent="0.25">
      <c r="A14" t="s">
        <v>5</v>
      </c>
      <c r="B14" t="s">
        <v>206</v>
      </c>
      <c r="C14" t="s">
        <v>207</v>
      </c>
      <c r="D14" s="6">
        <v>29.302700000000002</v>
      </c>
      <c r="E14" s="6">
        <v>-103.178</v>
      </c>
      <c r="F14" s="6" t="s">
        <v>486</v>
      </c>
      <c r="G14" s="6" t="s">
        <v>498</v>
      </c>
      <c r="H14" s="1">
        <v>4.7341500000000002E-2</v>
      </c>
      <c r="I14" s="1">
        <v>1.4364074999999901</v>
      </c>
      <c r="J14" s="1">
        <v>0.1532375</v>
      </c>
      <c r="K14" s="1">
        <v>3.4978299583333299</v>
      </c>
      <c r="L14" s="1">
        <v>0.2988285</v>
      </c>
      <c r="M14" s="1">
        <v>0.65440116666666603</v>
      </c>
      <c r="N14" s="1">
        <v>8.0854916666666607</v>
      </c>
    </row>
    <row r="15" spans="1:14" x14ac:dyDescent="0.25">
      <c r="A15" t="s">
        <v>7</v>
      </c>
      <c r="B15" t="s">
        <v>211</v>
      </c>
      <c r="C15" t="s">
        <v>205</v>
      </c>
      <c r="D15" s="6">
        <v>33.869500000000002</v>
      </c>
      <c r="E15" s="6">
        <v>-106.852</v>
      </c>
      <c r="F15" s="6" t="s">
        <v>588</v>
      </c>
      <c r="G15" s="6" t="s">
        <v>601</v>
      </c>
      <c r="H15" s="1">
        <v>4.9667999999999997E-2</v>
      </c>
      <c r="I15" s="1">
        <v>1.4381240679237399</v>
      </c>
      <c r="J15" s="1">
        <v>0.13666364210002499</v>
      </c>
      <c r="K15" s="1">
        <v>1.2856106165091501</v>
      </c>
      <c r="L15" s="1">
        <v>0.48276942870940798</v>
      </c>
      <c r="M15" s="1">
        <v>1.10314338167565</v>
      </c>
      <c r="N15" s="1">
        <v>7.1965501870170003</v>
      </c>
    </row>
    <row r="16" spans="1:14" x14ac:dyDescent="0.25">
      <c r="A16" t="s">
        <v>7</v>
      </c>
      <c r="B16" t="s">
        <v>211</v>
      </c>
      <c r="C16" t="s">
        <v>205</v>
      </c>
      <c r="D16" s="6">
        <v>33.869500000000002</v>
      </c>
      <c r="E16" s="6">
        <v>-106.852</v>
      </c>
      <c r="F16" s="6" t="s">
        <v>488</v>
      </c>
      <c r="G16" s="6" t="s">
        <v>501</v>
      </c>
      <c r="H16" s="1">
        <v>4.9667999999999997E-2</v>
      </c>
      <c r="I16" s="1">
        <v>1.4604330555618299</v>
      </c>
      <c r="J16" s="1">
        <v>0.201164066629023</v>
      </c>
      <c r="K16" s="1">
        <v>1.4671115920064</v>
      </c>
      <c r="L16" s="1">
        <v>0.50791095460192004</v>
      </c>
      <c r="M16" s="1">
        <v>0.91124719739506899</v>
      </c>
      <c r="N16" s="1">
        <v>5.7121584971071</v>
      </c>
    </row>
    <row r="17" spans="1:14" x14ac:dyDescent="0.25">
      <c r="A17" t="s">
        <v>7</v>
      </c>
      <c r="B17" t="s">
        <v>211</v>
      </c>
      <c r="C17" t="s">
        <v>205</v>
      </c>
      <c r="D17" s="6">
        <v>33.869500000000002</v>
      </c>
      <c r="E17" s="6">
        <v>-106.852</v>
      </c>
      <c r="F17" s="6" t="s">
        <v>486</v>
      </c>
      <c r="G17" s="6" t="s">
        <v>500</v>
      </c>
      <c r="H17" s="1">
        <v>4.9667999999999997E-2</v>
      </c>
      <c r="I17" s="1">
        <v>1.54503428571428</v>
      </c>
      <c r="J17" s="1">
        <v>0.22211428571428499</v>
      </c>
      <c r="K17" s="1">
        <v>1.42262023809523</v>
      </c>
      <c r="L17" s="1">
        <v>0.73055157142857097</v>
      </c>
      <c r="M17" s="1">
        <v>0.92365190476190395</v>
      </c>
      <c r="N17" s="1">
        <v>6.2950761904761903</v>
      </c>
    </row>
    <row r="18" spans="1:14" x14ac:dyDescent="0.25">
      <c r="A18" t="s">
        <v>8</v>
      </c>
      <c r="B18" t="s">
        <v>214</v>
      </c>
      <c r="C18" t="s">
        <v>215</v>
      </c>
      <c r="D18" s="6">
        <v>47.946599999999997</v>
      </c>
      <c r="E18" s="6">
        <v>-91.495500000000007</v>
      </c>
      <c r="F18" s="6" t="s">
        <v>588</v>
      </c>
      <c r="G18" s="6" t="s">
        <v>602</v>
      </c>
      <c r="H18" s="1">
        <v>2.6318347826086899E-2</v>
      </c>
      <c r="I18" s="1">
        <v>1.4441884516630701</v>
      </c>
      <c r="J18" s="1">
        <v>0.123589923535045</v>
      </c>
      <c r="K18" s="1">
        <v>1.71448063455373</v>
      </c>
      <c r="L18" s="1">
        <v>1.35796599335216</v>
      </c>
      <c r="M18" s="1">
        <v>0.27305624778479098</v>
      </c>
      <c r="N18" s="1">
        <v>2.7043496530394</v>
      </c>
    </row>
    <row r="19" spans="1:14" x14ac:dyDescent="0.25">
      <c r="A19" t="s">
        <v>8</v>
      </c>
      <c r="B19" t="s">
        <v>214</v>
      </c>
      <c r="C19" t="s">
        <v>215</v>
      </c>
      <c r="D19" s="6">
        <v>47.946599999999997</v>
      </c>
      <c r="E19" s="6">
        <v>-91.495500000000007</v>
      </c>
      <c r="F19" s="6" t="s">
        <v>488</v>
      </c>
      <c r="G19" s="6" t="s">
        <v>503</v>
      </c>
      <c r="H19" s="1">
        <v>2.6318347826086899E-2</v>
      </c>
      <c r="I19" s="1">
        <v>1.58069703557312</v>
      </c>
      <c r="J19" s="1">
        <v>0.17382720355731199</v>
      </c>
      <c r="K19" s="1">
        <v>2.49640820102108</v>
      </c>
      <c r="L19" s="1">
        <v>1.9240816159090901</v>
      </c>
      <c r="M19" s="1">
        <v>0.30592135497364997</v>
      </c>
      <c r="N19" s="1">
        <v>2.5929247187088298</v>
      </c>
    </row>
    <row r="20" spans="1:14" x14ac:dyDescent="0.25">
      <c r="A20" t="s">
        <v>8</v>
      </c>
      <c r="B20" t="s">
        <v>214</v>
      </c>
      <c r="C20" t="s">
        <v>215</v>
      </c>
      <c r="D20" s="6">
        <v>47.946599999999997</v>
      </c>
      <c r="E20" s="6">
        <v>-91.495500000000007</v>
      </c>
      <c r="F20" s="6" t="s">
        <v>486</v>
      </c>
      <c r="G20" s="6" t="s">
        <v>502</v>
      </c>
      <c r="H20" s="1">
        <v>2.6318347826086899E-2</v>
      </c>
      <c r="I20" s="1">
        <v>1.5043460869565199</v>
      </c>
      <c r="J20" s="1">
        <v>0.15608260869565199</v>
      </c>
      <c r="K20" s="1">
        <v>2.3179613043478202</v>
      </c>
      <c r="L20" s="1">
        <v>1.573026</v>
      </c>
      <c r="M20" s="1">
        <v>0.22581086956521701</v>
      </c>
      <c r="N20" s="1">
        <v>2.2416626086956501</v>
      </c>
    </row>
    <row r="21" spans="1:14" x14ac:dyDescent="0.25">
      <c r="A21" t="s">
        <v>11</v>
      </c>
      <c r="B21" t="s">
        <v>224</v>
      </c>
      <c r="C21" t="s">
        <v>225</v>
      </c>
      <c r="D21" s="6">
        <v>39.465000000000003</v>
      </c>
      <c r="E21" s="6">
        <v>-74.449200000000005</v>
      </c>
      <c r="F21" s="6" t="s">
        <v>588</v>
      </c>
      <c r="G21" s="6" t="s">
        <v>603</v>
      </c>
      <c r="H21" s="1">
        <v>0.178544347826086</v>
      </c>
      <c r="I21" s="1">
        <v>2.4372734418163402</v>
      </c>
      <c r="J21" s="1">
        <v>0.248372182393094</v>
      </c>
      <c r="K21" s="1">
        <v>2.5432912971333002</v>
      </c>
      <c r="L21" s="1">
        <v>1.60896228238871</v>
      </c>
      <c r="M21" s="1">
        <v>0.35340201051481501</v>
      </c>
      <c r="N21" s="1">
        <v>8.8678210108413005</v>
      </c>
    </row>
    <row r="22" spans="1:14" x14ac:dyDescent="0.25">
      <c r="A22" t="s">
        <v>11</v>
      </c>
      <c r="B22" t="s">
        <v>224</v>
      </c>
      <c r="C22" t="s">
        <v>225</v>
      </c>
      <c r="D22" s="6">
        <v>39.465000000000003</v>
      </c>
      <c r="E22" s="6">
        <v>-74.449200000000005</v>
      </c>
      <c r="F22" s="6" t="s">
        <v>488</v>
      </c>
      <c r="G22" s="6" t="s">
        <v>505</v>
      </c>
      <c r="H22" s="1">
        <v>0.178544347826086</v>
      </c>
      <c r="I22" s="1">
        <v>2.7548952991304301</v>
      </c>
      <c r="J22" s="1">
        <v>0.410490420289855</v>
      </c>
      <c r="K22" s="1">
        <v>5.2522532526956498</v>
      </c>
      <c r="L22" s="1">
        <v>1.7401951874347801</v>
      </c>
      <c r="M22" s="1">
        <v>0.45217007901449302</v>
      </c>
      <c r="N22" s="1">
        <v>8.5324247984637704</v>
      </c>
    </row>
    <row r="23" spans="1:14" x14ac:dyDescent="0.25">
      <c r="A23" t="s">
        <v>11</v>
      </c>
      <c r="B23" t="s">
        <v>224</v>
      </c>
      <c r="C23" t="s">
        <v>225</v>
      </c>
      <c r="D23" s="6">
        <v>39.465000000000003</v>
      </c>
      <c r="E23" s="6">
        <v>-74.449200000000005</v>
      </c>
      <c r="F23" s="6" t="s">
        <v>486</v>
      </c>
      <c r="G23" s="6" t="s">
        <v>504</v>
      </c>
      <c r="H23" s="1">
        <v>0.178544347826086</v>
      </c>
      <c r="I23" s="1">
        <v>2.87299565217391</v>
      </c>
      <c r="J23" s="1">
        <v>0.39417391304347799</v>
      </c>
      <c r="K23" s="1">
        <v>5.5210041304347799</v>
      </c>
      <c r="L23" s="1">
        <v>1.49631026086956</v>
      </c>
      <c r="M23" s="1">
        <v>0.28013217391304301</v>
      </c>
      <c r="N23" s="1">
        <v>11.591208652173901</v>
      </c>
    </row>
    <row r="24" spans="1:14" x14ac:dyDescent="0.25">
      <c r="A24" t="s">
        <v>14</v>
      </c>
      <c r="B24" t="s">
        <v>228</v>
      </c>
      <c r="C24" t="s">
        <v>229</v>
      </c>
      <c r="D24" s="6">
        <v>34.4544</v>
      </c>
      <c r="E24" s="6">
        <v>-94.142899999999997</v>
      </c>
      <c r="F24" s="6" t="s">
        <v>588</v>
      </c>
      <c r="G24" s="6" t="s">
        <v>604</v>
      </c>
      <c r="H24" s="1">
        <v>0.112492956521739</v>
      </c>
      <c r="I24" s="1">
        <v>2.39016211199454</v>
      </c>
      <c r="J24" s="1">
        <v>0.195576543862546</v>
      </c>
      <c r="K24" s="1">
        <v>3.18088903522127</v>
      </c>
      <c r="L24" s="1">
        <v>1.1982302110090199</v>
      </c>
      <c r="M24" s="1">
        <v>0.57659912511750999</v>
      </c>
      <c r="N24" s="1">
        <v>5.1339406321732497</v>
      </c>
    </row>
    <row r="25" spans="1:14" x14ac:dyDescent="0.25">
      <c r="A25" t="s">
        <v>14</v>
      </c>
      <c r="B25" t="s">
        <v>228</v>
      </c>
      <c r="C25" t="s">
        <v>229</v>
      </c>
      <c r="D25" s="6">
        <v>34.4544</v>
      </c>
      <c r="E25" s="6">
        <v>-94.142899999999997</v>
      </c>
      <c r="F25" s="6" t="s">
        <v>488</v>
      </c>
      <c r="G25" s="6" t="s">
        <v>507</v>
      </c>
      <c r="H25" s="1">
        <v>0.112492956521739</v>
      </c>
      <c r="I25" s="1">
        <v>2.5389095454545498</v>
      </c>
      <c r="J25" s="1">
        <v>0.26254443346508599</v>
      </c>
      <c r="K25" s="1">
        <v>4.6298773999670599</v>
      </c>
      <c r="L25" s="1">
        <v>1.53576205128459</v>
      </c>
      <c r="M25" s="1">
        <v>0.58347508369565204</v>
      </c>
      <c r="N25" s="1">
        <v>4.7191605368906497</v>
      </c>
    </row>
    <row r="26" spans="1:14" x14ac:dyDescent="0.25">
      <c r="A26" t="s">
        <v>14</v>
      </c>
      <c r="B26" t="s">
        <v>228</v>
      </c>
      <c r="C26" t="s">
        <v>229</v>
      </c>
      <c r="D26" s="6">
        <v>34.4544</v>
      </c>
      <c r="E26" s="6">
        <v>-94.142899999999997</v>
      </c>
      <c r="F26" s="6" t="s">
        <v>486</v>
      </c>
      <c r="G26" s="6" t="s">
        <v>506</v>
      </c>
      <c r="H26" s="1">
        <v>0.112492956521739</v>
      </c>
      <c r="I26" s="1">
        <v>2.39660608695652</v>
      </c>
      <c r="J26" s="1">
        <v>0.252469565217391</v>
      </c>
      <c r="K26" s="1">
        <v>4.69649186956521</v>
      </c>
      <c r="L26" s="1">
        <v>1.5456050869565201</v>
      </c>
      <c r="M26" s="1">
        <v>0.424874739130434</v>
      </c>
      <c r="N26" s="1">
        <v>4.1252521739130401</v>
      </c>
    </row>
    <row r="27" spans="1:14" x14ac:dyDescent="0.25">
      <c r="A27" t="s">
        <v>71</v>
      </c>
      <c r="B27" t="s">
        <v>377</v>
      </c>
      <c r="C27" t="s">
        <v>378</v>
      </c>
      <c r="D27" s="6">
        <v>32.941000000000003</v>
      </c>
      <c r="E27" s="6">
        <v>-79.657200000000003</v>
      </c>
      <c r="F27" s="6" t="s">
        <v>588</v>
      </c>
      <c r="G27" s="6" t="s">
        <v>605</v>
      </c>
      <c r="H27" s="1">
        <v>0.11440425</v>
      </c>
      <c r="I27" s="1">
        <v>2.7970814840484999</v>
      </c>
      <c r="J27" s="1">
        <v>0.161977965435676</v>
      </c>
      <c r="K27" s="1">
        <v>2.1791997202008302</v>
      </c>
      <c r="L27" s="1">
        <v>0.62023300745860099</v>
      </c>
      <c r="M27" s="1">
        <v>0.47930795976058599</v>
      </c>
      <c r="N27" s="1">
        <v>6.3323011776362996</v>
      </c>
    </row>
    <row r="28" spans="1:14" x14ac:dyDescent="0.25">
      <c r="A28" t="s">
        <v>71</v>
      </c>
      <c r="B28" t="s">
        <v>377</v>
      </c>
      <c r="C28" t="s">
        <v>378</v>
      </c>
      <c r="D28" s="6">
        <v>32.941000000000003</v>
      </c>
      <c r="E28" s="6">
        <v>-79.657200000000003</v>
      </c>
      <c r="F28" s="6" t="s">
        <v>488</v>
      </c>
      <c r="G28" s="6" t="s">
        <v>545</v>
      </c>
      <c r="H28" s="1">
        <v>0.11440425</v>
      </c>
      <c r="I28" s="1">
        <v>3.0363294750000001</v>
      </c>
      <c r="J28" s="1">
        <v>0.29451087500000001</v>
      </c>
      <c r="K28" s="1">
        <v>5.3977998770833304</v>
      </c>
      <c r="L28" s="1">
        <v>0.44129953999999999</v>
      </c>
      <c r="M28" s="1">
        <v>0.57828816583333298</v>
      </c>
      <c r="N28" s="1">
        <v>5.6264114374999998</v>
      </c>
    </row>
    <row r="29" spans="1:14" x14ac:dyDescent="0.25">
      <c r="A29" t="s">
        <v>71</v>
      </c>
      <c r="B29" t="s">
        <v>377</v>
      </c>
      <c r="C29" t="s">
        <v>378</v>
      </c>
      <c r="D29" s="6">
        <v>32.941000000000003</v>
      </c>
      <c r="E29" s="6">
        <v>-79.657200000000003</v>
      </c>
      <c r="F29" s="6" t="s">
        <v>486</v>
      </c>
      <c r="G29" s="6" t="s">
        <v>544</v>
      </c>
      <c r="H29" s="1">
        <v>0.11440425</v>
      </c>
      <c r="I29" s="1">
        <v>3.3469574999999998</v>
      </c>
      <c r="J29" s="1">
        <v>0.31738333333333302</v>
      </c>
      <c r="K29" s="1">
        <v>5.7408948333333303</v>
      </c>
      <c r="L29" s="1">
        <v>0.43846562499999903</v>
      </c>
      <c r="M29" s="1">
        <v>0.371568708333333</v>
      </c>
      <c r="N29" s="1">
        <v>6.5140229166666597</v>
      </c>
    </row>
    <row r="30" spans="1:14" x14ac:dyDescent="0.25">
      <c r="A30" t="s">
        <v>17</v>
      </c>
      <c r="B30" t="s">
        <v>237</v>
      </c>
      <c r="C30" t="s">
        <v>238</v>
      </c>
      <c r="D30" s="6">
        <v>28.7484</v>
      </c>
      <c r="E30" s="6">
        <v>-82.554900000000004</v>
      </c>
      <c r="F30" s="6" t="s">
        <v>588</v>
      </c>
      <c r="G30" s="6" t="s">
        <v>606</v>
      </c>
      <c r="H30" s="1">
        <v>0.2208765</v>
      </c>
      <c r="I30" s="1">
        <v>2.36234259114668</v>
      </c>
      <c r="J30" s="1">
        <v>0.21770593980296599</v>
      </c>
      <c r="K30" s="1">
        <v>2.4876988404806801</v>
      </c>
      <c r="L30" s="1">
        <v>0.45766084932555301</v>
      </c>
      <c r="M30" s="1">
        <v>0.74491759132532298</v>
      </c>
      <c r="N30" s="1">
        <v>5.1530157152826801</v>
      </c>
    </row>
    <row r="31" spans="1:14" x14ac:dyDescent="0.25">
      <c r="A31" t="s">
        <v>17</v>
      </c>
      <c r="B31" t="s">
        <v>237</v>
      </c>
      <c r="C31" t="s">
        <v>238</v>
      </c>
      <c r="D31" s="6">
        <v>28.7484</v>
      </c>
      <c r="E31" s="6">
        <v>-82.554900000000004</v>
      </c>
      <c r="F31" s="6" t="s">
        <v>488</v>
      </c>
      <c r="G31" s="6" t="s">
        <v>509</v>
      </c>
      <c r="H31" s="1">
        <v>0.2208765</v>
      </c>
      <c r="I31" s="1">
        <v>2.4976991086956501</v>
      </c>
      <c r="J31" s="1">
        <v>0.32328518115942001</v>
      </c>
      <c r="K31" s="1">
        <v>4.3935209423912998</v>
      </c>
      <c r="L31" s="1">
        <v>0.37160190615942001</v>
      </c>
      <c r="M31" s="1">
        <v>0.67975557101449302</v>
      </c>
      <c r="N31" s="1">
        <v>4.1125721376811599</v>
      </c>
    </row>
    <row r="32" spans="1:14" x14ac:dyDescent="0.25">
      <c r="A32" t="s">
        <v>17</v>
      </c>
      <c r="B32" t="s">
        <v>237</v>
      </c>
      <c r="C32" t="s">
        <v>238</v>
      </c>
      <c r="D32" s="6">
        <v>28.7484</v>
      </c>
      <c r="E32" s="6">
        <v>-82.554900000000004</v>
      </c>
      <c r="F32" s="6" t="s">
        <v>486</v>
      </c>
      <c r="G32" s="6" t="s">
        <v>508</v>
      </c>
      <c r="H32" s="1">
        <v>0.2208765</v>
      </c>
      <c r="I32" s="1">
        <v>2.669295</v>
      </c>
      <c r="J32" s="1">
        <v>0.2966125</v>
      </c>
      <c r="K32" s="1">
        <v>4.9374393749999896</v>
      </c>
      <c r="L32" s="1">
        <v>0.34086100000000003</v>
      </c>
      <c r="M32" s="1">
        <v>0.398678583333333</v>
      </c>
      <c r="N32" s="1">
        <v>3.8034124999999901</v>
      </c>
    </row>
    <row r="33" spans="1:14" x14ac:dyDescent="0.25">
      <c r="A33" t="s">
        <v>19</v>
      </c>
      <c r="B33" t="s">
        <v>244</v>
      </c>
      <c r="C33" t="s">
        <v>245</v>
      </c>
      <c r="D33" s="6">
        <v>34.785200000000003</v>
      </c>
      <c r="E33" s="6">
        <v>-84.626499999999993</v>
      </c>
      <c r="F33" s="6" t="s">
        <v>588</v>
      </c>
      <c r="G33" s="6" t="s">
        <v>607</v>
      </c>
      <c r="H33" s="1">
        <v>2.39265E-2</v>
      </c>
      <c r="I33" s="1">
        <v>2.5959347175621499</v>
      </c>
      <c r="J33" s="1">
        <v>0.13858901237141</v>
      </c>
      <c r="K33" s="1">
        <v>2.0090112436703098</v>
      </c>
      <c r="L33" s="1">
        <v>0.28615361241848802</v>
      </c>
      <c r="M33" s="1">
        <v>0.40895030331173499</v>
      </c>
      <c r="N33" s="1">
        <v>3.50900252030136</v>
      </c>
    </row>
    <row r="34" spans="1:14" x14ac:dyDescent="0.25">
      <c r="A34" t="s">
        <v>19</v>
      </c>
      <c r="B34" t="s">
        <v>244</v>
      </c>
      <c r="C34" t="s">
        <v>245</v>
      </c>
      <c r="D34" s="6">
        <v>34.785200000000003</v>
      </c>
      <c r="E34" s="6">
        <v>-84.626499999999993</v>
      </c>
      <c r="F34" s="6" t="s">
        <v>488</v>
      </c>
      <c r="G34" s="6" t="s">
        <v>511</v>
      </c>
      <c r="H34" s="1">
        <v>2.39265E-2</v>
      </c>
      <c r="I34" s="1">
        <v>2.8556157272727298</v>
      </c>
      <c r="J34" s="1">
        <v>0.25789818181818203</v>
      </c>
      <c r="K34" s="1">
        <v>5.31242293545455</v>
      </c>
      <c r="L34" s="1">
        <v>0.52550168636363603</v>
      </c>
      <c r="M34" s="1">
        <v>0.44946964272727302</v>
      </c>
      <c r="N34" s="1">
        <v>3.15603763636364</v>
      </c>
    </row>
    <row r="35" spans="1:14" x14ac:dyDescent="0.25">
      <c r="A35" t="s">
        <v>19</v>
      </c>
      <c r="B35" t="s">
        <v>244</v>
      </c>
      <c r="C35" t="s">
        <v>245</v>
      </c>
      <c r="D35" s="6">
        <v>34.785200000000003</v>
      </c>
      <c r="E35" s="6">
        <v>-84.626499999999993</v>
      </c>
      <c r="F35" s="6" t="s">
        <v>486</v>
      </c>
      <c r="G35" s="6" t="s">
        <v>510</v>
      </c>
      <c r="H35" s="1">
        <v>2.39265E-2</v>
      </c>
      <c r="I35" s="1">
        <v>3.1730130000000001</v>
      </c>
      <c r="J35" s="1">
        <v>0.27252500000000002</v>
      </c>
      <c r="K35" s="1">
        <v>6.0800912499999997</v>
      </c>
      <c r="L35" s="1">
        <v>0.2234228</v>
      </c>
      <c r="M35" s="1">
        <v>0.35351005000000002</v>
      </c>
      <c r="N35" s="1">
        <v>3.4341249999999999</v>
      </c>
    </row>
    <row r="36" spans="1:14" x14ac:dyDescent="0.25">
      <c r="A36" t="s">
        <v>24</v>
      </c>
      <c r="B36" t="s">
        <v>258</v>
      </c>
      <c r="C36" t="s">
        <v>259</v>
      </c>
      <c r="D36" s="6">
        <v>39.1053</v>
      </c>
      <c r="E36" s="6">
        <v>-79.426100000000005</v>
      </c>
      <c r="F36" s="6" t="s">
        <v>588</v>
      </c>
      <c r="G36" s="6" t="s">
        <v>608</v>
      </c>
      <c r="H36" s="1">
        <v>3.9605250000000002E-2</v>
      </c>
      <c r="I36" s="1">
        <v>2.0764003553867298</v>
      </c>
      <c r="J36" s="1">
        <v>0.15018977722570301</v>
      </c>
      <c r="K36" s="1">
        <v>2.7106691980428699</v>
      </c>
      <c r="L36" s="1">
        <v>0.28795987058185002</v>
      </c>
      <c r="M36" s="1">
        <v>0.39770647864247899</v>
      </c>
      <c r="N36" s="1">
        <v>2.6769974003434198</v>
      </c>
    </row>
    <row r="37" spans="1:14" x14ac:dyDescent="0.25">
      <c r="A37" t="s">
        <v>24</v>
      </c>
      <c r="B37" t="s">
        <v>258</v>
      </c>
      <c r="C37" t="s">
        <v>259</v>
      </c>
      <c r="D37" s="6">
        <v>39.1053</v>
      </c>
      <c r="E37" s="6">
        <v>-79.426100000000005</v>
      </c>
      <c r="F37" s="6" t="s">
        <v>488</v>
      </c>
      <c r="G37" s="6" t="s">
        <v>513</v>
      </c>
      <c r="H37" s="1">
        <v>3.9605250000000002E-2</v>
      </c>
      <c r="I37" s="1">
        <v>2.1922199999999998</v>
      </c>
      <c r="J37" s="1">
        <v>0.23799416666666701</v>
      </c>
      <c r="K37" s="1">
        <v>6.5499902083333303</v>
      </c>
      <c r="L37" s="1">
        <v>0.335205425</v>
      </c>
      <c r="M37" s="1">
        <v>0.49495377499999998</v>
      </c>
      <c r="N37" s="1">
        <v>2.5897100000000002</v>
      </c>
    </row>
    <row r="38" spans="1:14" x14ac:dyDescent="0.25">
      <c r="A38" t="s">
        <v>24</v>
      </c>
      <c r="B38" t="s">
        <v>258</v>
      </c>
      <c r="C38" t="s">
        <v>259</v>
      </c>
      <c r="D38" s="6">
        <v>39.1053</v>
      </c>
      <c r="E38" s="6">
        <v>-79.426100000000005</v>
      </c>
      <c r="F38" s="6" t="s">
        <v>486</v>
      </c>
      <c r="G38" s="6" t="s">
        <v>512</v>
      </c>
      <c r="H38" s="1">
        <v>3.9605250000000002E-2</v>
      </c>
      <c r="I38" s="1">
        <v>2.4970424999999898</v>
      </c>
      <c r="J38" s="1">
        <v>0.28345833333333298</v>
      </c>
      <c r="K38" s="1">
        <v>8.1602897499999898</v>
      </c>
      <c r="L38" s="1">
        <v>0.35545412500000001</v>
      </c>
      <c r="M38" s="1">
        <v>0.35972374999999901</v>
      </c>
      <c r="N38" s="1">
        <v>2.9550041666666602</v>
      </c>
    </row>
    <row r="39" spans="1:14" x14ac:dyDescent="0.25">
      <c r="A39" t="s">
        <v>25</v>
      </c>
      <c r="B39" t="s">
        <v>265</v>
      </c>
      <c r="C39" t="s">
        <v>238</v>
      </c>
      <c r="D39" s="6">
        <v>25.390999999999998</v>
      </c>
      <c r="E39" s="6">
        <v>-80.680599999999998</v>
      </c>
      <c r="F39" s="6" t="s">
        <v>588</v>
      </c>
      <c r="G39" s="6" t="s">
        <v>609</v>
      </c>
      <c r="H39" s="1">
        <v>0.29559913043478198</v>
      </c>
      <c r="I39" s="1">
        <v>1.3810902154206299</v>
      </c>
      <c r="J39" s="1">
        <v>0.144169159934043</v>
      </c>
      <c r="K39" s="1">
        <v>3.1846135073564499</v>
      </c>
      <c r="L39" s="1">
        <v>0.52490033932657398</v>
      </c>
      <c r="M39" s="1">
        <v>0.526615414191686</v>
      </c>
      <c r="N39" s="1">
        <v>5.5045331443431502</v>
      </c>
    </row>
    <row r="40" spans="1:14" x14ac:dyDescent="0.25">
      <c r="A40" t="s">
        <v>25</v>
      </c>
      <c r="B40" t="s">
        <v>265</v>
      </c>
      <c r="C40" t="s">
        <v>238</v>
      </c>
      <c r="D40" s="6">
        <v>25.390999999999998</v>
      </c>
      <c r="E40" s="6">
        <v>-80.680599999999998</v>
      </c>
      <c r="F40" s="6" t="s">
        <v>488</v>
      </c>
      <c r="G40" s="6" t="s">
        <v>515</v>
      </c>
      <c r="H40" s="1">
        <v>0.29559913043478198</v>
      </c>
      <c r="I40" s="1">
        <v>1.4343809229249</v>
      </c>
      <c r="J40" s="1">
        <v>0.19438216403162101</v>
      </c>
      <c r="K40" s="1">
        <v>3.69919623389328</v>
      </c>
      <c r="L40" s="1">
        <v>0.43229445790513799</v>
      </c>
      <c r="M40" s="1">
        <v>0.50581130171277999</v>
      </c>
      <c r="N40" s="1">
        <v>5.3595452090579698</v>
      </c>
    </row>
    <row r="41" spans="1:14" x14ac:dyDescent="0.25">
      <c r="A41" t="s">
        <v>25</v>
      </c>
      <c r="B41" t="s">
        <v>265</v>
      </c>
      <c r="C41" t="s">
        <v>238</v>
      </c>
      <c r="D41" s="6">
        <v>25.390999999999998</v>
      </c>
      <c r="E41" s="6">
        <v>-80.680599999999998</v>
      </c>
      <c r="F41" s="6" t="s">
        <v>486</v>
      </c>
      <c r="G41" s="6" t="s">
        <v>514</v>
      </c>
      <c r="H41" s="1">
        <v>0.29559913043478198</v>
      </c>
      <c r="I41" s="1">
        <v>1.76190260869565</v>
      </c>
      <c r="J41" s="1">
        <v>0.21550869565217301</v>
      </c>
      <c r="K41" s="1">
        <v>3.7889182173912999</v>
      </c>
      <c r="L41" s="1">
        <v>0.41170630434782601</v>
      </c>
      <c r="M41" s="1">
        <v>0.31091795652173898</v>
      </c>
      <c r="N41" s="1">
        <v>6.5861804347826096</v>
      </c>
    </row>
    <row r="42" spans="1:14" x14ac:dyDescent="0.25">
      <c r="A42" t="s">
        <v>30</v>
      </c>
      <c r="B42" t="s">
        <v>281</v>
      </c>
      <c r="C42" t="s">
        <v>282</v>
      </c>
      <c r="D42" s="6">
        <v>44.308199999999999</v>
      </c>
      <c r="E42" s="6">
        <v>-71.217699999999994</v>
      </c>
      <c r="F42" s="6" t="s">
        <v>588</v>
      </c>
      <c r="G42" s="6" t="s">
        <v>610</v>
      </c>
      <c r="H42" s="1">
        <v>3.91937142857142E-2</v>
      </c>
      <c r="I42" s="1">
        <v>1.85508712941718</v>
      </c>
      <c r="J42" s="1">
        <v>0.13471109603450901</v>
      </c>
      <c r="K42" s="1">
        <v>1.6186196890444799</v>
      </c>
      <c r="L42" s="1">
        <v>0.217409228351123</v>
      </c>
      <c r="M42" s="1">
        <v>0.188480014440531</v>
      </c>
      <c r="N42" s="1">
        <v>3.35212249473128</v>
      </c>
    </row>
    <row r="43" spans="1:14" x14ac:dyDescent="0.25">
      <c r="A43" t="s">
        <v>30</v>
      </c>
      <c r="B43" t="s">
        <v>281</v>
      </c>
      <c r="C43" t="s">
        <v>282</v>
      </c>
      <c r="D43" s="6">
        <v>44.308199999999999</v>
      </c>
      <c r="E43" s="6">
        <v>-71.217699999999994</v>
      </c>
      <c r="F43" s="6" t="s">
        <v>488</v>
      </c>
      <c r="G43" s="6" t="s">
        <v>517</v>
      </c>
      <c r="H43" s="1">
        <v>3.91937142857142E-2</v>
      </c>
      <c r="I43" s="1">
        <v>2.0450140372670802</v>
      </c>
      <c r="J43" s="1">
        <v>0.204566321601104</v>
      </c>
      <c r="K43" s="1">
        <v>2.9585966639061398</v>
      </c>
      <c r="L43" s="1">
        <v>0.26068718840579702</v>
      </c>
      <c r="M43" s="1">
        <v>0.205405346445825</v>
      </c>
      <c r="N43" s="1">
        <v>3.2019607336093898</v>
      </c>
    </row>
    <row r="44" spans="1:14" x14ac:dyDescent="0.25">
      <c r="A44" t="s">
        <v>30</v>
      </c>
      <c r="B44" t="s">
        <v>281</v>
      </c>
      <c r="C44" t="s">
        <v>282</v>
      </c>
      <c r="D44" s="6">
        <v>44.308199999999999</v>
      </c>
      <c r="E44" s="6">
        <v>-71.217699999999994</v>
      </c>
      <c r="F44" s="6" t="s">
        <v>486</v>
      </c>
      <c r="G44" s="6" t="s">
        <v>516</v>
      </c>
      <c r="H44" s="1">
        <v>3.91937142857142E-2</v>
      </c>
      <c r="I44" s="1">
        <v>2.4777942857142801</v>
      </c>
      <c r="J44" s="1">
        <v>0.25133809523809503</v>
      </c>
      <c r="K44" s="1">
        <v>3.8939469047619002</v>
      </c>
      <c r="L44" s="1">
        <v>0.25679600000000002</v>
      </c>
      <c r="M44" s="1">
        <v>0.16415095238095201</v>
      </c>
      <c r="N44" s="1">
        <v>3.1099968095238002</v>
      </c>
    </row>
    <row r="45" spans="1:14" x14ac:dyDescent="0.25">
      <c r="A45" t="s">
        <v>31</v>
      </c>
      <c r="B45" t="s">
        <v>283</v>
      </c>
      <c r="C45" t="s">
        <v>210</v>
      </c>
      <c r="D45" s="6">
        <v>37.724899999999998</v>
      </c>
      <c r="E45" s="6">
        <v>-105.5185</v>
      </c>
      <c r="F45" s="6" t="s">
        <v>588</v>
      </c>
      <c r="G45" s="6" t="s">
        <v>611</v>
      </c>
      <c r="H45" s="1">
        <v>2.6054250000000001E-2</v>
      </c>
      <c r="I45" s="1">
        <v>1.3057216430802101</v>
      </c>
      <c r="J45" s="1">
        <v>8.6830316757715506E-2</v>
      </c>
      <c r="K45" s="1">
        <v>0.88538818132768704</v>
      </c>
      <c r="L45" s="1">
        <v>0.20887219688696901</v>
      </c>
      <c r="M45" s="1">
        <v>0.90661240113130304</v>
      </c>
      <c r="N45" s="1">
        <v>3.969596393996</v>
      </c>
    </row>
    <row r="46" spans="1:14" x14ac:dyDescent="0.25">
      <c r="A46" t="s">
        <v>31</v>
      </c>
      <c r="B46" t="s">
        <v>283</v>
      </c>
      <c r="C46" t="s">
        <v>210</v>
      </c>
      <c r="D46" s="6">
        <v>37.724899999999998</v>
      </c>
      <c r="E46" s="6">
        <v>-105.5185</v>
      </c>
      <c r="F46" s="6" t="s">
        <v>488</v>
      </c>
      <c r="G46" s="6" t="s">
        <v>519</v>
      </c>
      <c r="H46" s="1">
        <v>2.6054250000000001E-2</v>
      </c>
      <c r="I46" s="1">
        <v>1.3301559370709399</v>
      </c>
      <c r="J46" s="1">
        <v>0.10941271357742199</v>
      </c>
      <c r="K46" s="1">
        <v>1.0668533600877199</v>
      </c>
      <c r="L46" s="1">
        <v>0.23578895022883301</v>
      </c>
      <c r="M46" s="1">
        <v>0.84437646163234203</v>
      </c>
      <c r="N46" s="1">
        <v>3.5083100610221201</v>
      </c>
    </row>
    <row r="47" spans="1:14" x14ac:dyDescent="0.25">
      <c r="A47" t="s">
        <v>31</v>
      </c>
      <c r="B47" t="s">
        <v>283</v>
      </c>
      <c r="C47" t="s">
        <v>210</v>
      </c>
      <c r="D47" s="6">
        <v>37.724899999999998</v>
      </c>
      <c r="E47" s="6">
        <v>-105.5185</v>
      </c>
      <c r="F47" s="6" t="s">
        <v>486</v>
      </c>
      <c r="G47" s="6" t="s">
        <v>518</v>
      </c>
      <c r="H47" s="1">
        <v>2.6054250000000001E-2</v>
      </c>
      <c r="I47" s="1">
        <v>1.42334249999999</v>
      </c>
      <c r="J47" s="1">
        <v>9.8674999999999999E-2</v>
      </c>
      <c r="K47" s="1">
        <v>1.12814112499999</v>
      </c>
      <c r="L47" s="1">
        <v>0.201938749999999</v>
      </c>
      <c r="M47" s="1">
        <v>1.05094183333333</v>
      </c>
      <c r="N47" s="1">
        <v>6.4812666666666603</v>
      </c>
    </row>
    <row r="48" spans="1:14" x14ac:dyDescent="0.25">
      <c r="A48" t="s">
        <v>32</v>
      </c>
      <c r="B48" t="s">
        <v>284</v>
      </c>
      <c r="C48" t="s">
        <v>285</v>
      </c>
      <c r="D48" s="6">
        <v>35.633400000000002</v>
      </c>
      <c r="E48" s="6">
        <v>-83.941699999999997</v>
      </c>
      <c r="F48" s="6" t="s">
        <v>588</v>
      </c>
      <c r="G48" s="6" t="s">
        <v>612</v>
      </c>
      <c r="H48" s="1">
        <v>4.4803565217391303E-2</v>
      </c>
      <c r="I48" s="1">
        <v>2.3883854252494499</v>
      </c>
      <c r="J48" s="1">
        <v>0.18091594532258501</v>
      </c>
      <c r="K48" s="1">
        <v>1.99599638838593</v>
      </c>
      <c r="L48" s="1">
        <v>0.36654309339496199</v>
      </c>
      <c r="M48" s="1">
        <v>0.34673431490175899</v>
      </c>
      <c r="N48" s="1">
        <v>3.5229700005480402</v>
      </c>
    </row>
    <row r="49" spans="1:15" x14ac:dyDescent="0.25">
      <c r="A49" t="s">
        <v>32</v>
      </c>
      <c r="B49" t="s">
        <v>284</v>
      </c>
      <c r="C49" t="s">
        <v>285</v>
      </c>
      <c r="D49" s="6">
        <v>35.633400000000002</v>
      </c>
      <c r="E49" s="6">
        <v>-83.941699999999997</v>
      </c>
      <c r="F49" s="6" t="s">
        <v>488</v>
      </c>
      <c r="G49" s="6" t="s">
        <v>521</v>
      </c>
      <c r="H49" s="1">
        <v>4.4803565217391303E-2</v>
      </c>
      <c r="I49" s="1">
        <v>2.5733180582608699</v>
      </c>
      <c r="J49" s="1">
        <v>0.31195694492753601</v>
      </c>
      <c r="K49" s="1">
        <v>5.5674157594637697</v>
      </c>
      <c r="L49" s="1">
        <v>0.40533643391304303</v>
      </c>
      <c r="M49" s="1">
        <v>0.40957809789855099</v>
      </c>
      <c r="N49" s="1">
        <v>3.2312753214492802</v>
      </c>
    </row>
    <row r="50" spans="1:15" x14ac:dyDescent="0.25">
      <c r="A50" t="s">
        <v>32</v>
      </c>
      <c r="B50" t="s">
        <v>284</v>
      </c>
      <c r="C50" t="s">
        <v>285</v>
      </c>
      <c r="D50" s="6">
        <v>35.633400000000002</v>
      </c>
      <c r="E50" s="6">
        <v>-83.941699999999997</v>
      </c>
      <c r="F50" s="6" t="s">
        <v>486</v>
      </c>
      <c r="G50" s="6" t="s">
        <v>520</v>
      </c>
      <c r="H50" s="1">
        <v>4.4803565217391303E-2</v>
      </c>
      <c r="I50" s="1">
        <v>2.9744452173912999</v>
      </c>
      <c r="J50" s="1">
        <v>0.32408260869565197</v>
      </c>
      <c r="K50" s="1">
        <v>6.44002713043478</v>
      </c>
      <c r="L50" s="1">
        <v>0.31336343478260797</v>
      </c>
      <c r="M50" s="1">
        <v>0.30389069565217303</v>
      </c>
      <c r="N50" s="1">
        <v>2.1688795652173898</v>
      </c>
    </row>
    <row r="51" spans="1:15" x14ac:dyDescent="0.25">
      <c r="A51" t="s">
        <v>33</v>
      </c>
      <c r="B51" t="s">
        <v>288</v>
      </c>
      <c r="C51" t="s">
        <v>207</v>
      </c>
      <c r="D51" s="6">
        <v>31.832999999999998</v>
      </c>
      <c r="E51" s="6">
        <v>-104.8094</v>
      </c>
      <c r="F51" s="6" t="s">
        <v>588</v>
      </c>
      <c r="G51" s="6" t="s">
        <v>613</v>
      </c>
      <c r="H51" s="1">
        <v>2.3775652173913E-2</v>
      </c>
      <c r="I51" s="1">
        <v>1.4138973827528301</v>
      </c>
      <c r="J51" s="1">
        <v>8.5595927373307498E-2</v>
      </c>
      <c r="K51" s="1">
        <v>2.2171280197037899</v>
      </c>
      <c r="L51" s="1">
        <v>0.231773565723432</v>
      </c>
      <c r="M51" s="1">
        <v>1.4688658500398299</v>
      </c>
      <c r="N51" s="1">
        <v>7.9725078905745903</v>
      </c>
    </row>
    <row r="52" spans="1:15" x14ac:dyDescent="0.25">
      <c r="A52" t="s">
        <v>33</v>
      </c>
      <c r="B52" t="s">
        <v>288</v>
      </c>
      <c r="C52" t="s">
        <v>207</v>
      </c>
      <c r="D52" s="6">
        <v>31.832999999999998</v>
      </c>
      <c r="E52" s="6">
        <v>-104.8094</v>
      </c>
      <c r="F52" s="6" t="s">
        <v>488</v>
      </c>
      <c r="G52" s="6" t="s">
        <v>523</v>
      </c>
      <c r="H52" s="1">
        <v>2.3775652173913E-2</v>
      </c>
      <c r="I52" s="1">
        <v>1.4127464517221899</v>
      </c>
      <c r="J52" s="1">
        <v>0.102833438735178</v>
      </c>
      <c r="K52" s="1">
        <v>2.67558621532091</v>
      </c>
      <c r="L52" s="1">
        <v>0.30483253719179398</v>
      </c>
      <c r="M52" s="1">
        <v>1.3349943092603</v>
      </c>
      <c r="N52" s="1">
        <v>7.0098402872576697</v>
      </c>
    </row>
    <row r="53" spans="1:15" x14ac:dyDescent="0.25">
      <c r="A53" t="s">
        <v>33</v>
      </c>
      <c r="B53" t="s">
        <v>288</v>
      </c>
      <c r="C53" t="s">
        <v>207</v>
      </c>
      <c r="D53" s="6">
        <v>31.832999999999998</v>
      </c>
      <c r="E53" s="6">
        <v>-104.8094</v>
      </c>
      <c r="F53" s="6" t="s">
        <v>486</v>
      </c>
      <c r="G53" s="6" t="s">
        <v>522</v>
      </c>
      <c r="H53" s="1">
        <v>2.3775652173913E-2</v>
      </c>
      <c r="I53" s="1">
        <v>1.31749826086956</v>
      </c>
      <c r="J53" s="1">
        <v>0.101878260869565</v>
      </c>
      <c r="K53" s="1">
        <v>2.4223847826086899</v>
      </c>
      <c r="L53" s="1">
        <v>0.38242330434782601</v>
      </c>
      <c r="M53" s="1">
        <v>1.3783587391304299</v>
      </c>
      <c r="N53" s="1">
        <v>7.1117652608695598</v>
      </c>
    </row>
    <row r="54" spans="1:15" x14ac:dyDescent="0.25">
      <c r="A54" t="s">
        <v>37</v>
      </c>
      <c r="B54" t="s">
        <v>291</v>
      </c>
      <c r="C54" t="s">
        <v>292</v>
      </c>
      <c r="D54" s="6">
        <v>36.613799999999998</v>
      </c>
      <c r="E54" s="6">
        <v>-92.9221</v>
      </c>
      <c r="F54" s="6" t="s">
        <v>588</v>
      </c>
      <c r="G54" s="6" t="s">
        <v>614</v>
      </c>
      <c r="H54" s="1">
        <v>6.1895739130434703E-2</v>
      </c>
      <c r="I54" s="1">
        <v>2.3104813834390701</v>
      </c>
      <c r="J54" s="1">
        <v>0.21686601375939099</v>
      </c>
      <c r="K54" s="1">
        <v>3.0981910006656102</v>
      </c>
      <c r="L54" s="1">
        <v>1.7934263875646701</v>
      </c>
      <c r="M54" s="1">
        <v>0.43180127666308998</v>
      </c>
      <c r="N54" s="1">
        <v>5.78000194951872</v>
      </c>
    </row>
    <row r="55" spans="1:15" x14ac:dyDescent="0.25">
      <c r="A55" t="s">
        <v>37</v>
      </c>
      <c r="B55" t="s">
        <v>291</v>
      </c>
      <c r="C55" t="s">
        <v>292</v>
      </c>
      <c r="D55" s="6">
        <v>36.613799999999998</v>
      </c>
      <c r="E55" s="6">
        <v>-92.9221</v>
      </c>
      <c r="F55" s="6" t="s">
        <v>488</v>
      </c>
      <c r="G55" s="6" t="s">
        <v>525</v>
      </c>
      <c r="H55" s="1">
        <v>6.1895739130434703E-2</v>
      </c>
      <c r="I55" s="1">
        <v>2.4765130852173902</v>
      </c>
      <c r="J55" s="1">
        <v>0.29513259855072499</v>
      </c>
      <c r="K55" s="1">
        <v>4.4772473615072501</v>
      </c>
      <c r="L55" s="1">
        <v>2.6114740818260902</v>
      </c>
      <c r="M55" s="1">
        <v>0.41974732546376797</v>
      </c>
      <c r="N55" s="1">
        <v>4.9896895542028998</v>
      </c>
      <c r="O55" s="1"/>
    </row>
    <row r="56" spans="1:15" x14ac:dyDescent="0.25">
      <c r="A56" t="s">
        <v>37</v>
      </c>
      <c r="B56" t="s">
        <v>291</v>
      </c>
      <c r="C56" t="s">
        <v>292</v>
      </c>
      <c r="D56" s="6">
        <v>36.613799999999998</v>
      </c>
      <c r="E56" s="6">
        <v>-92.9221</v>
      </c>
      <c r="F56" s="6" t="s">
        <v>486</v>
      </c>
      <c r="G56" s="6" t="s">
        <v>524</v>
      </c>
      <c r="H56" s="1">
        <v>6.1895739130434703E-2</v>
      </c>
      <c r="I56" s="1">
        <v>2.77344782608695</v>
      </c>
      <c r="J56" s="1">
        <v>0.31664782608695602</v>
      </c>
      <c r="K56" s="1">
        <v>4.7139782608695597</v>
      </c>
      <c r="L56" s="1">
        <v>3.6358257391304298</v>
      </c>
      <c r="M56" s="1">
        <v>0.27615269565217299</v>
      </c>
      <c r="N56" s="1">
        <v>5.51309130434782</v>
      </c>
      <c r="O56" s="1"/>
    </row>
    <row r="57" spans="1:15" x14ac:dyDescent="0.25">
      <c r="A57" t="s">
        <v>40</v>
      </c>
      <c r="B57" t="s">
        <v>295</v>
      </c>
      <c r="C57" t="s">
        <v>296</v>
      </c>
      <c r="D57" s="6">
        <v>47.459600000000002</v>
      </c>
      <c r="E57" s="6">
        <v>-88.149100000000004</v>
      </c>
      <c r="F57" s="6" t="s">
        <v>588</v>
      </c>
      <c r="G57" s="6" t="s">
        <v>615</v>
      </c>
      <c r="H57" s="1">
        <v>3.3211499999999998E-2</v>
      </c>
      <c r="I57" s="1">
        <v>1.56480206741508</v>
      </c>
      <c r="J57" s="1">
        <v>0.14073781019685899</v>
      </c>
      <c r="K57" s="1">
        <v>1.9835900593591</v>
      </c>
      <c r="L57" s="1">
        <v>1.2625352203371101</v>
      </c>
      <c r="M57" s="1">
        <v>0.28084440711104203</v>
      </c>
      <c r="N57" s="1">
        <v>3.3148498339166701</v>
      </c>
    </row>
    <row r="58" spans="1:15" x14ac:dyDescent="0.25">
      <c r="A58" t="s">
        <v>40</v>
      </c>
      <c r="B58" t="s">
        <v>295</v>
      </c>
      <c r="C58" t="s">
        <v>296</v>
      </c>
      <c r="D58" s="6">
        <v>47.459600000000002</v>
      </c>
      <c r="E58" s="6">
        <v>-88.149100000000004</v>
      </c>
      <c r="F58" s="6" t="s">
        <v>488</v>
      </c>
      <c r="G58" s="6" t="s">
        <v>527</v>
      </c>
      <c r="H58" s="1">
        <v>3.3211499999999998E-2</v>
      </c>
      <c r="I58" s="1">
        <v>1.72136337018634</v>
      </c>
      <c r="J58" s="1">
        <v>0.21217370372670799</v>
      </c>
      <c r="K58" s="1">
        <v>2.9707666219213298</v>
      </c>
      <c r="L58" s="1">
        <v>1.7124651866521701</v>
      </c>
      <c r="M58" s="1">
        <v>0.30089778365838499</v>
      </c>
      <c r="N58" s="1">
        <v>3.1470155426501001</v>
      </c>
    </row>
    <row r="59" spans="1:15" x14ac:dyDescent="0.25">
      <c r="A59" t="s">
        <v>40</v>
      </c>
      <c r="B59" t="s">
        <v>295</v>
      </c>
      <c r="C59" t="s">
        <v>296</v>
      </c>
      <c r="D59" s="6">
        <v>47.459600000000002</v>
      </c>
      <c r="E59" s="6">
        <v>-88.149100000000004</v>
      </c>
      <c r="F59" s="6" t="s">
        <v>486</v>
      </c>
      <c r="G59" s="6" t="s">
        <v>526</v>
      </c>
      <c r="H59" s="1">
        <v>3.3211499999999998E-2</v>
      </c>
      <c r="I59" s="1">
        <v>1.70620499999999</v>
      </c>
      <c r="J59" s="1">
        <v>0.21388750000000001</v>
      </c>
      <c r="K59" s="1">
        <v>3.1119585000000001</v>
      </c>
      <c r="L59" s="1">
        <v>1.67825237499999</v>
      </c>
      <c r="M59" s="1">
        <v>0.203575124999999</v>
      </c>
      <c r="N59" s="1">
        <v>2.3073424999999999</v>
      </c>
    </row>
    <row r="60" spans="1:15" x14ac:dyDescent="0.25">
      <c r="A60" t="s">
        <v>42</v>
      </c>
      <c r="B60" t="s">
        <v>300</v>
      </c>
      <c r="C60" t="s">
        <v>301</v>
      </c>
      <c r="D60" s="6">
        <v>37.626600000000003</v>
      </c>
      <c r="E60" s="6">
        <v>-79.512500000000003</v>
      </c>
      <c r="F60" s="6" t="s">
        <v>588</v>
      </c>
      <c r="G60" s="6" t="s">
        <v>616</v>
      </c>
      <c r="H60" s="1">
        <v>4.8046499999999902E-2</v>
      </c>
      <c r="I60" s="1">
        <v>2.9725440844178501</v>
      </c>
      <c r="J60" s="1">
        <v>0.21560420598585001</v>
      </c>
      <c r="K60" s="1">
        <v>2.3650476834216101</v>
      </c>
      <c r="L60" s="1">
        <v>0.48232570598163799</v>
      </c>
      <c r="M60" s="1">
        <v>0.37583860911668798</v>
      </c>
      <c r="N60" s="1">
        <v>3.6391622566780399</v>
      </c>
    </row>
    <row r="61" spans="1:15" x14ac:dyDescent="0.25">
      <c r="A61" t="s">
        <v>42</v>
      </c>
      <c r="B61" t="s">
        <v>300</v>
      </c>
      <c r="C61" t="s">
        <v>301</v>
      </c>
      <c r="D61" s="6">
        <v>37.626600000000003</v>
      </c>
      <c r="E61" s="6">
        <v>-79.512500000000003</v>
      </c>
      <c r="F61" s="6" t="s">
        <v>488</v>
      </c>
      <c r="G61" s="6" t="s">
        <v>529</v>
      </c>
      <c r="H61" s="1">
        <v>4.8046499999999902E-2</v>
      </c>
      <c r="I61" s="1">
        <v>3.2954794285714302</v>
      </c>
      <c r="J61" s="1">
        <v>0.470360476190476</v>
      </c>
      <c r="K61" s="1">
        <v>5.7287736797619004</v>
      </c>
      <c r="L61" s="1">
        <v>0.47991839285714299</v>
      </c>
      <c r="M61" s="1">
        <v>0.471906716666667</v>
      </c>
      <c r="N61" s="1">
        <v>3.5184777380952399</v>
      </c>
    </row>
    <row r="62" spans="1:15" x14ac:dyDescent="0.25">
      <c r="A62" t="s">
        <v>42</v>
      </c>
      <c r="B62" t="s">
        <v>300</v>
      </c>
      <c r="C62" t="s">
        <v>301</v>
      </c>
      <c r="D62" s="6">
        <v>37.626600000000003</v>
      </c>
      <c r="E62" s="6">
        <v>-79.512500000000003</v>
      </c>
      <c r="F62" s="6" t="s">
        <v>486</v>
      </c>
      <c r="G62" s="6" t="s">
        <v>528</v>
      </c>
      <c r="H62" s="1">
        <v>4.8046499999999902E-2</v>
      </c>
      <c r="I62" s="1">
        <v>3.5151374999999998</v>
      </c>
      <c r="J62" s="1">
        <v>0.50144583333333304</v>
      </c>
      <c r="K62" s="1">
        <v>6.7873661666666596</v>
      </c>
      <c r="L62" s="1">
        <v>0.61817337500000002</v>
      </c>
      <c r="M62" s="1">
        <v>0.34306175</v>
      </c>
      <c r="N62" s="1">
        <v>3.9959416666666598</v>
      </c>
    </row>
    <row r="63" spans="1:15" x14ac:dyDescent="0.25">
      <c r="A63" t="s">
        <v>49</v>
      </c>
      <c r="B63" t="s">
        <v>319</v>
      </c>
      <c r="C63" t="s">
        <v>320</v>
      </c>
      <c r="D63" s="6">
        <v>35.972299999999997</v>
      </c>
      <c r="E63" s="6">
        <v>-81.933099999999996</v>
      </c>
      <c r="F63" s="6" t="s">
        <v>588</v>
      </c>
      <c r="G63" s="6" t="s">
        <v>617</v>
      </c>
      <c r="H63" s="1">
        <v>3.2884434782608697E-2</v>
      </c>
      <c r="I63" s="1">
        <v>2.4019124605827602</v>
      </c>
      <c r="J63" s="1">
        <v>0.174451916413739</v>
      </c>
      <c r="K63" s="1">
        <v>1.82500252877973</v>
      </c>
      <c r="L63" s="1">
        <v>0.17225254459164999</v>
      </c>
      <c r="M63" s="1">
        <v>0.29655837201371299</v>
      </c>
      <c r="N63" s="1">
        <v>3.1743046375187101</v>
      </c>
    </row>
    <row r="64" spans="1:15" x14ac:dyDescent="0.25">
      <c r="A64" t="s">
        <v>49</v>
      </c>
      <c r="B64" t="s">
        <v>319</v>
      </c>
      <c r="C64" t="s">
        <v>320</v>
      </c>
      <c r="D64" s="6">
        <v>35.972299999999997</v>
      </c>
      <c r="E64" s="6">
        <v>-81.933099999999996</v>
      </c>
      <c r="F64" s="6" t="s">
        <v>488</v>
      </c>
      <c r="G64" s="6" t="s">
        <v>531</v>
      </c>
      <c r="H64" s="1">
        <v>3.2884434782608697E-2</v>
      </c>
      <c r="I64" s="1">
        <v>2.6006719565217402</v>
      </c>
      <c r="J64" s="1">
        <v>0.29849670289855101</v>
      </c>
      <c r="K64" s="1">
        <v>4.9702321583333298</v>
      </c>
      <c r="L64" s="1">
        <v>0.18032494021739101</v>
      </c>
      <c r="M64" s="1">
        <v>0.341974448188406</v>
      </c>
      <c r="N64" s="1">
        <v>2.99673690978261</v>
      </c>
    </row>
    <row r="65" spans="1:14" x14ac:dyDescent="0.25">
      <c r="A65" t="s">
        <v>49</v>
      </c>
      <c r="B65" t="s">
        <v>319</v>
      </c>
      <c r="C65" t="s">
        <v>320</v>
      </c>
      <c r="D65" s="6">
        <v>35.972299999999997</v>
      </c>
      <c r="E65" s="6">
        <v>-81.933099999999996</v>
      </c>
      <c r="F65" s="6" t="s">
        <v>486</v>
      </c>
      <c r="G65" s="6" t="s">
        <v>530</v>
      </c>
      <c r="H65" s="1">
        <v>3.2884434782608697E-2</v>
      </c>
      <c r="I65" s="1">
        <v>2.9158356521739099</v>
      </c>
      <c r="J65" s="1">
        <v>0.29113478260869502</v>
      </c>
      <c r="K65" s="1">
        <v>5.4565858260869504</v>
      </c>
      <c r="L65" s="1">
        <v>0.133099956521739</v>
      </c>
      <c r="M65" s="1">
        <v>0.252737217391304</v>
      </c>
      <c r="N65" s="1">
        <v>3.5213434782608601</v>
      </c>
    </row>
    <row r="66" spans="1:14" x14ac:dyDescent="0.25">
      <c r="A66" t="s">
        <v>52</v>
      </c>
      <c r="B66" t="s">
        <v>325</v>
      </c>
      <c r="C66" t="s">
        <v>326</v>
      </c>
      <c r="D66" s="6">
        <v>37.131799999999998</v>
      </c>
      <c r="E66" s="6">
        <v>-86.147900000000007</v>
      </c>
      <c r="F66" s="6" t="s">
        <v>588</v>
      </c>
      <c r="G66" s="6" t="s">
        <v>618</v>
      </c>
      <c r="H66" s="1">
        <v>3.7693440000000002E-2</v>
      </c>
      <c r="I66" s="1">
        <v>2.2445077761015799</v>
      </c>
      <c r="J66" s="1">
        <v>0.15667257731501899</v>
      </c>
      <c r="K66" s="1">
        <v>3.2036050992618401</v>
      </c>
      <c r="L66" s="1">
        <v>1.4285551458215899</v>
      </c>
      <c r="M66" s="1">
        <v>0.38438412647939602</v>
      </c>
      <c r="N66" s="1">
        <v>3.4751098917234602</v>
      </c>
    </row>
    <row r="67" spans="1:14" x14ac:dyDescent="0.25">
      <c r="A67" t="s">
        <v>52</v>
      </c>
      <c r="B67" t="s">
        <v>325</v>
      </c>
      <c r="C67" t="s">
        <v>326</v>
      </c>
      <c r="D67" s="6">
        <v>37.131799999999998</v>
      </c>
      <c r="E67" s="6">
        <v>-86.147900000000007</v>
      </c>
      <c r="F67" s="6" t="s">
        <v>488</v>
      </c>
      <c r="G67" s="6" t="s">
        <v>533</v>
      </c>
      <c r="H67" s="1">
        <v>3.7693440000000002E-2</v>
      </c>
      <c r="I67" s="1">
        <v>2.55245196</v>
      </c>
      <c r="J67" s="1">
        <v>0.319010469565217</v>
      </c>
      <c r="K67" s="1">
        <v>6.0559344276666698</v>
      </c>
      <c r="L67" s="1">
        <v>2.0102315174782599</v>
      </c>
      <c r="M67" s="1">
        <v>0.47621240384058</v>
      </c>
      <c r="N67" s="1">
        <v>3.2714690724637698</v>
      </c>
    </row>
    <row r="68" spans="1:14" x14ac:dyDescent="0.25">
      <c r="A68" t="s">
        <v>52</v>
      </c>
      <c r="B68" t="s">
        <v>325</v>
      </c>
      <c r="C68" t="s">
        <v>326</v>
      </c>
      <c r="D68" s="6">
        <v>37.131799999999998</v>
      </c>
      <c r="E68" s="6">
        <v>-86.147900000000007</v>
      </c>
      <c r="F68" s="6" t="s">
        <v>486</v>
      </c>
      <c r="G68" s="6" t="s">
        <v>532</v>
      </c>
      <c r="H68" s="1">
        <v>3.7693440000000002E-2</v>
      </c>
      <c r="I68" s="1">
        <v>2.6811647999999999</v>
      </c>
      <c r="J68" s="1">
        <v>0.30630400000000002</v>
      </c>
      <c r="K68" s="1">
        <v>6.3184175600000003</v>
      </c>
      <c r="L68" s="1">
        <v>2.19236532</v>
      </c>
      <c r="M68" s="1">
        <v>0.29049663999999997</v>
      </c>
      <c r="N68" s="1">
        <v>3.2252479999999899</v>
      </c>
    </row>
    <row r="69" spans="1:14" x14ac:dyDescent="0.25">
      <c r="A69" t="s">
        <v>53</v>
      </c>
      <c r="B69" t="s">
        <v>331</v>
      </c>
      <c r="C69" t="s">
        <v>196</v>
      </c>
      <c r="D69" s="6">
        <v>48.487099999999998</v>
      </c>
      <c r="E69" s="6">
        <v>-104.4757</v>
      </c>
      <c r="F69" s="6" t="s">
        <v>588</v>
      </c>
      <c r="G69" s="6" t="s">
        <v>619</v>
      </c>
      <c r="H69" s="1">
        <v>2.9488909090909E-2</v>
      </c>
      <c r="I69" s="1">
        <v>0.91713794678032501</v>
      </c>
      <c r="J69" s="1">
        <v>9.9385205673258203E-2</v>
      </c>
      <c r="K69" s="1">
        <v>2.2577961289722501</v>
      </c>
      <c r="L69" s="1">
        <v>2.0146147993815702</v>
      </c>
      <c r="M69" s="1">
        <v>0.37008139022993097</v>
      </c>
      <c r="N69" s="1">
        <v>3.21714684486669</v>
      </c>
    </row>
    <row r="70" spans="1:14" x14ac:dyDescent="0.25">
      <c r="A70" t="s">
        <v>53</v>
      </c>
      <c r="B70" t="s">
        <v>331</v>
      </c>
      <c r="C70" t="s">
        <v>196</v>
      </c>
      <c r="D70" s="6">
        <v>48.487099999999998</v>
      </c>
      <c r="E70" s="6">
        <v>-104.4757</v>
      </c>
      <c r="F70" s="6" t="s">
        <v>488</v>
      </c>
      <c r="G70" s="6" t="s">
        <v>535</v>
      </c>
      <c r="H70" s="1">
        <v>2.9488909090909E-2</v>
      </c>
      <c r="I70" s="1">
        <v>0.98788520920384004</v>
      </c>
      <c r="J70" s="1">
        <v>0.159690758516845</v>
      </c>
      <c r="K70" s="1">
        <v>2.3996233875023498</v>
      </c>
      <c r="L70" s="1">
        <v>2.29475858099944</v>
      </c>
      <c r="M70" s="1">
        <v>0.34923092585168503</v>
      </c>
      <c r="N70" s="1">
        <v>3.0997492118388901</v>
      </c>
    </row>
    <row r="71" spans="1:14" x14ac:dyDescent="0.25">
      <c r="A71" t="s">
        <v>53</v>
      </c>
      <c r="B71" t="s">
        <v>331</v>
      </c>
      <c r="C71" t="s">
        <v>196</v>
      </c>
      <c r="D71" s="6">
        <v>48.487099999999998</v>
      </c>
      <c r="E71" s="6">
        <v>-104.4757</v>
      </c>
      <c r="F71" s="6" t="s">
        <v>486</v>
      </c>
      <c r="G71" s="6" t="s">
        <v>534</v>
      </c>
      <c r="H71" s="1">
        <v>2.9488909090909E-2</v>
      </c>
      <c r="I71" s="1">
        <v>0.93821727272727196</v>
      </c>
      <c r="J71" s="1">
        <v>0.13641818181818099</v>
      </c>
      <c r="K71" s="1">
        <v>2.2839863636363602</v>
      </c>
      <c r="L71" s="1">
        <v>1.7624800909090901</v>
      </c>
      <c r="M71" s="1">
        <v>0.27182495454545402</v>
      </c>
      <c r="N71" s="1">
        <v>3.1136045454545398</v>
      </c>
    </row>
    <row r="72" spans="1:14" x14ac:dyDescent="0.25">
      <c r="A72" t="s">
        <v>55</v>
      </c>
      <c r="B72" t="s">
        <v>336</v>
      </c>
      <c r="C72" t="s">
        <v>292</v>
      </c>
      <c r="D72" s="6">
        <v>36.971699999999998</v>
      </c>
      <c r="E72" s="6">
        <v>-90.143199999999993</v>
      </c>
      <c r="F72" s="6" t="s">
        <v>588</v>
      </c>
      <c r="G72" s="6" t="s">
        <v>620</v>
      </c>
      <c r="H72" s="1">
        <v>7.1631899999999998E-2</v>
      </c>
      <c r="I72" s="1">
        <v>2.7982587216710999</v>
      </c>
      <c r="J72" s="1">
        <v>0.23906562836369699</v>
      </c>
      <c r="K72" s="1">
        <v>3.6690749409032999</v>
      </c>
      <c r="L72" s="1">
        <v>1.51700271277593</v>
      </c>
      <c r="M72" s="1">
        <v>0.65626181762470504</v>
      </c>
      <c r="N72" s="1">
        <v>5.62665033844526</v>
      </c>
    </row>
    <row r="73" spans="1:14" x14ac:dyDescent="0.25">
      <c r="A73" t="s">
        <v>55</v>
      </c>
      <c r="B73" t="s">
        <v>336</v>
      </c>
      <c r="C73" t="s">
        <v>292</v>
      </c>
      <c r="D73" s="6">
        <v>36.971699999999998</v>
      </c>
      <c r="E73" s="6">
        <v>-90.143199999999993</v>
      </c>
      <c r="F73" s="6" t="s">
        <v>488</v>
      </c>
      <c r="G73" s="6" t="s">
        <v>537</v>
      </c>
      <c r="H73" s="1">
        <v>7.1631899999999998E-2</v>
      </c>
      <c r="I73" s="1">
        <v>3.1001835530208899</v>
      </c>
      <c r="J73" s="1">
        <v>0.37944778618482999</v>
      </c>
      <c r="K73" s="1">
        <v>5.1174302942141896</v>
      </c>
      <c r="L73" s="1">
        <v>2.4733167375324698</v>
      </c>
      <c r="M73" s="1">
        <v>0.66652894062300005</v>
      </c>
      <c r="N73" s="1">
        <v>5.0326649354658404</v>
      </c>
    </row>
    <row r="74" spans="1:14" x14ac:dyDescent="0.25">
      <c r="A74" t="s">
        <v>55</v>
      </c>
      <c r="B74" t="s">
        <v>336</v>
      </c>
      <c r="C74" t="s">
        <v>292</v>
      </c>
      <c r="D74" s="6">
        <v>36.971699999999998</v>
      </c>
      <c r="E74" s="6">
        <v>-90.143199999999993</v>
      </c>
      <c r="F74" s="6" t="s">
        <v>486</v>
      </c>
      <c r="G74" s="6" t="s">
        <v>536</v>
      </c>
      <c r="H74" s="1">
        <v>7.1631899999999998E-2</v>
      </c>
      <c r="I74" s="1">
        <v>3.3108840000000002</v>
      </c>
      <c r="J74" s="1">
        <v>0.38636999999999999</v>
      </c>
      <c r="K74" s="1">
        <v>5.2129110499999998</v>
      </c>
      <c r="L74" s="1">
        <v>3.6094393500000002</v>
      </c>
      <c r="M74" s="1">
        <v>0.40817445000000002</v>
      </c>
      <c r="N74" s="1">
        <v>4.1635350500000001</v>
      </c>
    </row>
    <row r="75" spans="1:14" x14ac:dyDescent="0.25">
      <c r="A75" t="s">
        <v>58</v>
      </c>
      <c r="B75" t="s">
        <v>345</v>
      </c>
      <c r="C75" t="s">
        <v>187</v>
      </c>
      <c r="D75" s="6">
        <v>45.125900000000001</v>
      </c>
      <c r="E75" s="6">
        <v>-67.266099999999994</v>
      </c>
      <c r="F75" s="6" t="s">
        <v>588</v>
      </c>
      <c r="G75" s="6" t="s">
        <v>621</v>
      </c>
      <c r="H75" s="1">
        <v>0.18508147826086899</v>
      </c>
      <c r="I75" s="1">
        <v>1.69845996616767</v>
      </c>
      <c r="J75" s="1">
        <v>0.142026476329188</v>
      </c>
      <c r="K75" s="1">
        <v>2.22558658597793</v>
      </c>
      <c r="L75" s="1">
        <v>0.25723817235833102</v>
      </c>
      <c r="M75" s="1">
        <v>0.23550125002456401</v>
      </c>
      <c r="N75" s="1">
        <v>2.2542082273426201</v>
      </c>
    </row>
    <row r="76" spans="1:14" x14ac:dyDescent="0.25">
      <c r="A76" t="s">
        <v>58</v>
      </c>
      <c r="B76" t="s">
        <v>345</v>
      </c>
      <c r="C76" t="s">
        <v>187</v>
      </c>
      <c r="D76" s="6">
        <v>45.125900000000001</v>
      </c>
      <c r="E76" s="6">
        <v>-67.266099999999994</v>
      </c>
      <c r="F76" s="6" t="s">
        <v>488</v>
      </c>
      <c r="G76" s="6" t="s">
        <v>539</v>
      </c>
      <c r="H76" s="1">
        <v>0.18508147826086899</v>
      </c>
      <c r="I76" s="1">
        <v>1.8644367035573099</v>
      </c>
      <c r="J76" s="1">
        <v>0.1952765085639</v>
      </c>
      <c r="K76" s="1">
        <v>2.9162534923912999</v>
      </c>
      <c r="L76" s="1">
        <v>0.29686939960474301</v>
      </c>
      <c r="M76" s="1">
        <v>0.25124602803030299</v>
      </c>
      <c r="N76" s="1">
        <v>2.2141435276679799</v>
      </c>
    </row>
    <row r="77" spans="1:14" x14ac:dyDescent="0.25">
      <c r="A77" t="s">
        <v>58</v>
      </c>
      <c r="B77" t="s">
        <v>345</v>
      </c>
      <c r="C77" t="s">
        <v>187</v>
      </c>
      <c r="D77" s="6">
        <v>45.125900000000001</v>
      </c>
      <c r="E77" s="6">
        <v>-67.266099999999994</v>
      </c>
      <c r="F77" s="6" t="s">
        <v>486</v>
      </c>
      <c r="G77" s="6" t="s">
        <v>538</v>
      </c>
      <c r="H77" s="1">
        <v>0.18508147826086899</v>
      </c>
      <c r="I77" s="1">
        <v>2.0551226086956502</v>
      </c>
      <c r="J77" s="1">
        <v>0.23141739130434699</v>
      </c>
      <c r="K77" s="1">
        <v>2.92967008695652</v>
      </c>
      <c r="L77" s="1">
        <v>0.34381304347826003</v>
      </c>
      <c r="M77" s="1">
        <v>0.14629299999999901</v>
      </c>
      <c r="N77" s="1">
        <v>2.3811869565217298</v>
      </c>
    </row>
    <row r="78" spans="1:14" x14ac:dyDescent="0.25">
      <c r="A78" t="s">
        <v>60</v>
      </c>
      <c r="B78" t="s">
        <v>350</v>
      </c>
      <c r="C78" t="s">
        <v>210</v>
      </c>
      <c r="D78" s="6">
        <v>40.5383</v>
      </c>
      <c r="E78" s="6">
        <v>-106.67659999999999</v>
      </c>
      <c r="F78" s="6" t="s">
        <v>588</v>
      </c>
      <c r="G78" s="6" t="s">
        <v>622</v>
      </c>
      <c r="H78" s="1">
        <v>3.0443727272727199E-2</v>
      </c>
      <c r="I78" s="1">
        <v>0.61506128460129394</v>
      </c>
      <c r="J78" s="1">
        <v>4.1986467563685299E-2</v>
      </c>
      <c r="K78" s="1">
        <v>0.83863880677696601</v>
      </c>
      <c r="L78" s="1">
        <v>0.187045065891356</v>
      </c>
      <c r="M78" s="1">
        <v>0.55884047407786397</v>
      </c>
      <c r="N78" s="1">
        <v>2.0549804679691799</v>
      </c>
    </row>
    <row r="79" spans="1:14" x14ac:dyDescent="0.25">
      <c r="A79" t="s">
        <v>60</v>
      </c>
      <c r="B79" t="s">
        <v>350</v>
      </c>
      <c r="C79" t="s">
        <v>210</v>
      </c>
      <c r="D79" s="6">
        <v>40.5383</v>
      </c>
      <c r="E79" s="6">
        <v>-106.67659999999999</v>
      </c>
      <c r="F79" s="6" t="s">
        <v>488</v>
      </c>
      <c r="G79" s="6" t="s">
        <v>541</v>
      </c>
      <c r="H79" s="1">
        <v>3.0443727272727199E-2</v>
      </c>
      <c r="I79" s="1">
        <v>0.64233263833992105</v>
      </c>
      <c r="J79" s="1">
        <v>5.4348178524374201E-2</v>
      </c>
      <c r="K79" s="1">
        <v>0.94412306936758905</v>
      </c>
      <c r="L79" s="1">
        <v>0.243262837747036</v>
      </c>
      <c r="M79" s="1">
        <v>0.55311775546772102</v>
      </c>
      <c r="N79" s="1">
        <v>1.92801555006588</v>
      </c>
    </row>
    <row r="80" spans="1:14" x14ac:dyDescent="0.25">
      <c r="A80" t="s">
        <v>60</v>
      </c>
      <c r="B80" t="s">
        <v>350</v>
      </c>
      <c r="C80" t="s">
        <v>210</v>
      </c>
      <c r="D80" s="6">
        <v>40.5383</v>
      </c>
      <c r="E80" s="6">
        <v>-106.67659999999999</v>
      </c>
      <c r="F80" s="6" t="s">
        <v>486</v>
      </c>
      <c r="G80" s="6" t="s">
        <v>540</v>
      </c>
      <c r="H80" s="1">
        <v>3.0443727272727199E-2</v>
      </c>
      <c r="I80" s="1">
        <v>0.66568090909090905</v>
      </c>
      <c r="J80" s="1">
        <v>6.0736363636363602E-2</v>
      </c>
      <c r="K80" s="1">
        <v>0.87040122727272695</v>
      </c>
      <c r="L80" s="1">
        <v>0.18068209090908999</v>
      </c>
      <c r="M80" s="1">
        <v>0.48186954545454502</v>
      </c>
      <c r="N80" s="1">
        <v>1.88450909090909</v>
      </c>
    </row>
    <row r="81" spans="1:14" x14ac:dyDescent="0.25">
      <c r="A81" t="s">
        <v>63</v>
      </c>
      <c r="B81" t="s">
        <v>353</v>
      </c>
      <c r="C81" t="s">
        <v>245</v>
      </c>
      <c r="D81" s="6">
        <v>30.740500000000001</v>
      </c>
      <c r="E81" s="6">
        <v>-82.128299999999996</v>
      </c>
      <c r="F81" s="6" t="s">
        <v>588</v>
      </c>
      <c r="G81" s="6" t="s">
        <v>623</v>
      </c>
      <c r="H81" s="1">
        <v>0.14366817391304301</v>
      </c>
      <c r="I81" s="1">
        <v>2.6793120047465599</v>
      </c>
      <c r="J81" s="1">
        <v>0.20803009972682901</v>
      </c>
      <c r="K81" s="1">
        <v>2.5491449566338198</v>
      </c>
      <c r="L81" s="1">
        <v>0.393096587746251</v>
      </c>
      <c r="M81" s="1">
        <v>0.43801374531394499</v>
      </c>
      <c r="N81" s="1">
        <v>3.92496535200958</v>
      </c>
    </row>
    <row r="82" spans="1:14" x14ac:dyDescent="0.25">
      <c r="A82" t="s">
        <v>63</v>
      </c>
      <c r="B82" t="s">
        <v>353</v>
      </c>
      <c r="C82" t="s">
        <v>245</v>
      </c>
      <c r="D82" s="6">
        <v>30.740500000000001</v>
      </c>
      <c r="E82" s="6">
        <v>-82.128299999999996</v>
      </c>
      <c r="F82" s="6" t="s">
        <v>488</v>
      </c>
      <c r="G82" s="6" t="s">
        <v>543</v>
      </c>
      <c r="H82" s="1">
        <v>0.14366817391304301</v>
      </c>
      <c r="I82" s="1">
        <v>2.90807791304348</v>
      </c>
      <c r="J82" s="1">
        <v>0.29563927536231899</v>
      </c>
      <c r="K82" s="1">
        <v>4.7471465047101402</v>
      </c>
      <c r="L82" s="1">
        <v>0.35668387826087</v>
      </c>
      <c r="M82" s="1">
        <v>0.46634791485507299</v>
      </c>
      <c r="N82" s="1">
        <v>3.5327536739130401</v>
      </c>
    </row>
    <row r="83" spans="1:14" x14ac:dyDescent="0.25">
      <c r="A83" t="s">
        <v>63</v>
      </c>
      <c r="B83" t="s">
        <v>353</v>
      </c>
      <c r="C83" t="s">
        <v>245</v>
      </c>
      <c r="D83" s="6">
        <v>30.740500000000001</v>
      </c>
      <c r="E83" s="6">
        <v>-82.128299999999996</v>
      </c>
      <c r="F83" s="6" t="s">
        <v>486</v>
      </c>
      <c r="G83" s="6" t="s">
        <v>542</v>
      </c>
      <c r="H83" s="1">
        <v>0.14366817391304301</v>
      </c>
      <c r="I83" s="1">
        <v>3.0408026086956501</v>
      </c>
      <c r="J83" s="1">
        <v>0.28302173913043399</v>
      </c>
      <c r="K83" s="1">
        <v>4.4919905652173897</v>
      </c>
      <c r="L83" s="1">
        <v>0.31067686956521701</v>
      </c>
      <c r="M83" s="1">
        <v>0.26209843478260803</v>
      </c>
      <c r="N83" s="1">
        <v>2.4696434782608701</v>
      </c>
    </row>
    <row r="84" spans="1:14" x14ac:dyDescent="0.25">
      <c r="A84" t="s">
        <v>72</v>
      </c>
      <c r="B84" t="s">
        <v>379</v>
      </c>
      <c r="C84" t="s">
        <v>210</v>
      </c>
      <c r="D84" s="6">
        <v>40.278300000000002</v>
      </c>
      <c r="E84" s="6">
        <v>-105.5457</v>
      </c>
      <c r="F84" s="6" t="s">
        <v>588</v>
      </c>
      <c r="G84" s="6" t="s">
        <v>624</v>
      </c>
      <c r="H84" s="1">
        <v>2.6264249999999899E-2</v>
      </c>
      <c r="I84" s="1">
        <v>1.17178191483877</v>
      </c>
      <c r="J84" s="1">
        <v>9.9306660154809601E-2</v>
      </c>
      <c r="K84" s="1">
        <v>0.97766472983522001</v>
      </c>
      <c r="L84" s="1">
        <v>0.46454767237169398</v>
      </c>
      <c r="M84" s="1">
        <v>0.66767528519842201</v>
      </c>
      <c r="N84" s="1">
        <v>2.87115764764448</v>
      </c>
    </row>
    <row r="85" spans="1:14" x14ac:dyDescent="0.25">
      <c r="A85" t="s">
        <v>72</v>
      </c>
      <c r="B85" t="s">
        <v>379</v>
      </c>
      <c r="C85" t="s">
        <v>210</v>
      </c>
      <c r="D85" s="6">
        <v>40.278300000000002</v>
      </c>
      <c r="E85" s="6">
        <v>-105.5457</v>
      </c>
      <c r="F85" s="6" t="s">
        <v>488</v>
      </c>
      <c r="G85" s="6" t="s">
        <v>547</v>
      </c>
      <c r="H85" s="1">
        <v>2.6264249999999899E-2</v>
      </c>
      <c r="I85" s="1">
        <v>1.21042356</v>
      </c>
      <c r="J85" s="1">
        <v>0.116261566666667</v>
      </c>
      <c r="K85" s="1">
        <v>1.1647677456666701</v>
      </c>
      <c r="L85" s="1">
        <v>0.60959891700000002</v>
      </c>
      <c r="M85" s="1">
        <v>0.66460239533333298</v>
      </c>
      <c r="N85" s="1">
        <v>2.6934343666666698</v>
      </c>
    </row>
    <row r="86" spans="1:14" x14ac:dyDescent="0.25">
      <c r="A86" t="s">
        <v>72</v>
      </c>
      <c r="B86" t="s">
        <v>379</v>
      </c>
      <c r="C86" t="s">
        <v>210</v>
      </c>
      <c r="D86" s="6">
        <v>40.278300000000002</v>
      </c>
      <c r="E86" s="6">
        <v>-105.5457</v>
      </c>
      <c r="F86" s="6" t="s">
        <v>486</v>
      </c>
      <c r="G86" s="6" t="s">
        <v>546</v>
      </c>
      <c r="H86" s="1">
        <v>2.6264249999999899E-2</v>
      </c>
      <c r="I86" s="1">
        <v>1.37882999999999</v>
      </c>
      <c r="J86" s="1">
        <v>0.12735416666666599</v>
      </c>
      <c r="K86" s="1">
        <v>1.2832135</v>
      </c>
      <c r="L86" s="1">
        <v>0.46228224999999901</v>
      </c>
      <c r="M86" s="1">
        <v>0.68262479166666601</v>
      </c>
      <c r="N86" s="1">
        <v>3.46594166666666</v>
      </c>
    </row>
    <row r="87" spans="1:14" x14ac:dyDescent="0.25">
      <c r="A87" t="s">
        <v>73</v>
      </c>
      <c r="B87" t="s">
        <v>380</v>
      </c>
      <c r="C87" t="s">
        <v>205</v>
      </c>
      <c r="D87" s="6">
        <v>33.459800000000001</v>
      </c>
      <c r="E87" s="6">
        <v>-104.4042</v>
      </c>
      <c r="F87" s="6" t="s">
        <v>588</v>
      </c>
      <c r="G87" s="6" t="s">
        <v>625</v>
      </c>
      <c r="H87" s="1">
        <v>4.4460782608695598E-2</v>
      </c>
      <c r="I87" s="1">
        <v>1.5106968453046901</v>
      </c>
      <c r="J87" s="1">
        <v>0.13540901777956699</v>
      </c>
      <c r="K87" s="1">
        <v>2.5530483800695301</v>
      </c>
      <c r="L87" s="1">
        <v>1.12529220455747</v>
      </c>
      <c r="M87" s="1">
        <v>1.73083361244044</v>
      </c>
      <c r="N87" s="1">
        <v>14.2217168088847</v>
      </c>
    </row>
    <row r="88" spans="1:14" x14ac:dyDescent="0.25">
      <c r="A88" t="s">
        <v>73</v>
      </c>
      <c r="B88" t="s">
        <v>380</v>
      </c>
      <c r="C88" t="s">
        <v>205</v>
      </c>
      <c r="D88" s="6">
        <v>33.459800000000001</v>
      </c>
      <c r="E88" s="6">
        <v>-104.4042</v>
      </c>
      <c r="F88" s="6" t="s">
        <v>488</v>
      </c>
      <c r="G88" s="6" t="s">
        <v>549</v>
      </c>
      <c r="H88" s="1">
        <v>4.4460782608695598E-2</v>
      </c>
      <c r="I88" s="1">
        <v>1.49344636871824</v>
      </c>
      <c r="J88" s="1">
        <v>0.17870429089026901</v>
      </c>
      <c r="K88" s="1">
        <v>3.03189815265387</v>
      </c>
      <c r="L88" s="1">
        <v>1.2599275099237699</v>
      </c>
      <c r="M88" s="1">
        <v>1.35410242256258</v>
      </c>
      <c r="N88" s="1">
        <v>10.804871159528499</v>
      </c>
    </row>
    <row r="89" spans="1:14" x14ac:dyDescent="0.25">
      <c r="A89" t="s">
        <v>73</v>
      </c>
      <c r="B89" t="s">
        <v>380</v>
      </c>
      <c r="C89" t="s">
        <v>205</v>
      </c>
      <c r="D89" s="6">
        <v>33.459800000000001</v>
      </c>
      <c r="E89" s="6">
        <v>-104.4042</v>
      </c>
      <c r="F89" s="6" t="s">
        <v>486</v>
      </c>
      <c r="G89" s="6" t="s">
        <v>548</v>
      </c>
      <c r="H89" s="1">
        <v>4.4460782608695598E-2</v>
      </c>
      <c r="I89" s="1">
        <v>1.61276086956521</v>
      </c>
      <c r="J89" s="1">
        <v>0.17814347826086899</v>
      </c>
      <c r="K89" s="1">
        <v>2.7839535652173901</v>
      </c>
      <c r="L89" s="1">
        <v>1.1673770869565201</v>
      </c>
      <c r="M89" s="1">
        <v>1.1383904347825999</v>
      </c>
      <c r="N89" s="1">
        <v>13.4070871304347</v>
      </c>
    </row>
    <row r="90" spans="1:14" x14ac:dyDescent="0.25">
      <c r="A90" t="s">
        <v>78</v>
      </c>
      <c r="B90" t="s">
        <v>386</v>
      </c>
      <c r="C90" t="s">
        <v>205</v>
      </c>
      <c r="D90" s="6">
        <v>36.0139</v>
      </c>
      <c r="E90" s="6">
        <v>-106.8447</v>
      </c>
      <c r="F90" s="6" t="s">
        <v>588</v>
      </c>
      <c r="G90" s="6" t="s">
        <v>626</v>
      </c>
      <c r="H90" s="1">
        <v>2.2479652173913001E-2</v>
      </c>
      <c r="I90" s="1">
        <v>0.83246621863440096</v>
      </c>
      <c r="J90" s="1">
        <v>5.7579453870274799E-2</v>
      </c>
      <c r="K90" s="1">
        <v>1.0120849416316799</v>
      </c>
      <c r="L90" s="1">
        <v>0.22538296945154199</v>
      </c>
      <c r="M90" s="1">
        <v>0.97861662324540499</v>
      </c>
      <c r="N90" s="1">
        <v>2.5644069434327599</v>
      </c>
    </row>
    <row r="91" spans="1:14" x14ac:dyDescent="0.25">
      <c r="A91" t="s">
        <v>78</v>
      </c>
      <c r="B91" t="s">
        <v>386</v>
      </c>
      <c r="C91" t="s">
        <v>205</v>
      </c>
      <c r="D91" s="6">
        <v>36.0139</v>
      </c>
      <c r="E91" s="6">
        <v>-106.8447</v>
      </c>
      <c r="F91" s="6" t="s">
        <v>488</v>
      </c>
      <c r="G91" s="6" t="s">
        <v>553</v>
      </c>
      <c r="H91" s="1">
        <v>2.2479652173913001E-2</v>
      </c>
      <c r="I91" s="1">
        <v>0.84296869861660095</v>
      </c>
      <c r="J91" s="1">
        <v>7.5447954545454596E-2</v>
      </c>
      <c r="K91" s="1">
        <v>1.1711915355731199</v>
      </c>
      <c r="L91" s="1">
        <v>0.22048450988142301</v>
      </c>
      <c r="M91" s="1">
        <v>0.84786934387351798</v>
      </c>
      <c r="N91" s="1">
        <v>2.0872235474308298</v>
      </c>
    </row>
    <row r="92" spans="1:14" x14ac:dyDescent="0.25">
      <c r="A92" t="s">
        <v>78</v>
      </c>
      <c r="B92" t="s">
        <v>386</v>
      </c>
      <c r="C92" t="s">
        <v>205</v>
      </c>
      <c r="D92" s="6">
        <v>36.0139</v>
      </c>
      <c r="E92" s="6">
        <v>-106.8447</v>
      </c>
      <c r="F92" s="6" t="s">
        <v>486</v>
      </c>
      <c r="G92" s="6" t="s">
        <v>552</v>
      </c>
      <c r="H92" s="1">
        <v>2.2479652173913001E-2</v>
      </c>
      <c r="I92" s="1">
        <v>0.88251652173912998</v>
      </c>
      <c r="J92" s="1">
        <v>7.5499999999999998E-2</v>
      </c>
      <c r="K92" s="1">
        <v>1.1989258695652101</v>
      </c>
      <c r="L92" s="1">
        <v>0.192128130434782</v>
      </c>
      <c r="M92" s="1">
        <v>1.2319227391304299</v>
      </c>
      <c r="N92" s="1">
        <v>2.3135078260869499</v>
      </c>
    </row>
    <row r="93" spans="1:14" x14ac:dyDescent="0.25">
      <c r="A93" t="s">
        <v>80</v>
      </c>
      <c r="B93" t="s">
        <v>393</v>
      </c>
      <c r="C93" t="s">
        <v>296</v>
      </c>
      <c r="D93" s="6">
        <v>46.288899999999998</v>
      </c>
      <c r="E93" s="6">
        <v>-85.950299999999999</v>
      </c>
      <c r="F93" s="6" t="s">
        <v>588</v>
      </c>
      <c r="G93" s="6" t="s">
        <v>627</v>
      </c>
      <c r="H93" s="1">
        <v>4.8527250000000001E-2</v>
      </c>
      <c r="I93" s="1">
        <v>1.95167981842052</v>
      </c>
      <c r="J93" s="1">
        <v>0.16325794920921299</v>
      </c>
      <c r="K93" s="1">
        <v>2.2327804902196</v>
      </c>
      <c r="L93" s="1">
        <v>1.6812931342471999</v>
      </c>
      <c r="M93" s="1">
        <v>0.30874040423733801</v>
      </c>
      <c r="N93" s="1">
        <v>2.78174307544201</v>
      </c>
    </row>
    <row r="94" spans="1:14" x14ac:dyDescent="0.25">
      <c r="A94" t="s">
        <v>80</v>
      </c>
      <c r="B94" t="s">
        <v>393</v>
      </c>
      <c r="C94" t="s">
        <v>296</v>
      </c>
      <c r="D94" s="6">
        <v>46.288899999999998</v>
      </c>
      <c r="E94" s="6">
        <v>-85.950299999999999</v>
      </c>
      <c r="F94" s="6" t="s">
        <v>488</v>
      </c>
      <c r="G94" s="6" t="s">
        <v>555</v>
      </c>
      <c r="H94" s="1">
        <v>4.8527250000000001E-2</v>
      </c>
      <c r="I94" s="1">
        <v>2.17084644</v>
      </c>
      <c r="J94" s="1">
        <v>0.255944333333333</v>
      </c>
      <c r="K94" s="1">
        <v>3.6237257113333299</v>
      </c>
      <c r="L94" s="1">
        <v>2.184246146</v>
      </c>
      <c r="M94" s="1">
        <v>0.33110632166666698</v>
      </c>
      <c r="N94" s="1">
        <v>2.6194268833333298</v>
      </c>
    </row>
    <row r="95" spans="1:14" x14ac:dyDescent="0.25">
      <c r="A95" t="s">
        <v>80</v>
      </c>
      <c r="B95" t="s">
        <v>393</v>
      </c>
      <c r="C95" t="s">
        <v>296</v>
      </c>
      <c r="D95" s="6">
        <v>46.288899999999998</v>
      </c>
      <c r="E95" s="6">
        <v>-85.950299999999999</v>
      </c>
      <c r="F95" s="6" t="s">
        <v>486</v>
      </c>
      <c r="G95" s="6" t="s">
        <v>554</v>
      </c>
      <c r="H95" s="1">
        <v>4.8527250000000001E-2</v>
      </c>
      <c r="I95" s="1">
        <v>2.3095650000000001</v>
      </c>
      <c r="J95" s="1">
        <v>0.25682500000000003</v>
      </c>
      <c r="K95" s="1">
        <v>3.4355285833333302</v>
      </c>
      <c r="L95" s="1">
        <v>2.1137294999999998</v>
      </c>
      <c r="M95" s="1">
        <v>0.253263291666666</v>
      </c>
      <c r="N95" s="1">
        <v>2.24896249999999</v>
      </c>
    </row>
    <row r="96" spans="1:14" x14ac:dyDescent="0.25">
      <c r="A96" t="s">
        <v>82</v>
      </c>
      <c r="B96" t="s">
        <v>396</v>
      </c>
      <c r="C96" t="s">
        <v>301</v>
      </c>
      <c r="D96" s="6">
        <v>38.5229</v>
      </c>
      <c r="E96" s="6">
        <v>-78.434799999999996</v>
      </c>
      <c r="F96" s="6" t="s">
        <v>588</v>
      </c>
      <c r="G96" s="6" t="s">
        <v>628</v>
      </c>
      <c r="H96" s="1">
        <v>4.4936999999999998E-2</v>
      </c>
      <c r="I96" s="1">
        <v>1.8999842601061601</v>
      </c>
      <c r="J96" s="1">
        <v>0.14388620049197201</v>
      </c>
      <c r="K96" s="1">
        <v>2.3385233740960101</v>
      </c>
      <c r="L96" s="1">
        <v>0.37808097933602702</v>
      </c>
      <c r="M96" s="1">
        <v>0.33441117959959898</v>
      </c>
      <c r="N96" s="1">
        <v>3.66641571282209</v>
      </c>
    </row>
    <row r="97" spans="1:14" x14ac:dyDescent="0.25">
      <c r="A97" t="s">
        <v>82</v>
      </c>
      <c r="B97" t="s">
        <v>396</v>
      </c>
      <c r="C97" t="s">
        <v>301</v>
      </c>
      <c r="D97" s="6">
        <v>38.5229</v>
      </c>
      <c r="E97" s="6">
        <v>-78.434799999999996</v>
      </c>
      <c r="F97" s="6" t="s">
        <v>488</v>
      </c>
      <c r="G97" s="6" t="s">
        <v>557</v>
      </c>
      <c r="H97" s="1">
        <v>4.4936999999999998E-2</v>
      </c>
      <c r="I97" s="1">
        <v>2.0592902905138302</v>
      </c>
      <c r="J97" s="1">
        <v>0.269743412384717</v>
      </c>
      <c r="K97" s="1">
        <v>5.6991711123188402</v>
      </c>
      <c r="L97" s="1">
        <v>0.73463838636363599</v>
      </c>
      <c r="M97" s="1">
        <v>0.401177470816864</v>
      </c>
      <c r="N97" s="1">
        <v>3.48817214097497</v>
      </c>
    </row>
    <row r="98" spans="1:14" x14ac:dyDescent="0.25">
      <c r="A98" t="s">
        <v>82</v>
      </c>
      <c r="B98" t="s">
        <v>396</v>
      </c>
      <c r="C98" t="s">
        <v>301</v>
      </c>
      <c r="D98" s="6">
        <v>38.5229</v>
      </c>
      <c r="E98" s="6">
        <v>-78.434799999999996</v>
      </c>
      <c r="F98" s="6" t="s">
        <v>486</v>
      </c>
      <c r="G98" s="6" t="s">
        <v>556</v>
      </c>
      <c r="H98" s="1">
        <v>4.4936999999999998E-2</v>
      </c>
      <c r="I98" s="1">
        <v>2.4071250000000002</v>
      </c>
      <c r="J98" s="1">
        <v>0.28745833333333298</v>
      </c>
      <c r="K98" s="1">
        <v>6.7449954583333298</v>
      </c>
      <c r="L98" s="1">
        <v>0.45514424999999997</v>
      </c>
      <c r="M98" s="1">
        <v>0.33841616666666602</v>
      </c>
      <c r="N98" s="1">
        <v>4.5631624999999998</v>
      </c>
    </row>
    <row r="99" spans="1:14" x14ac:dyDescent="0.25">
      <c r="A99" t="s">
        <v>86</v>
      </c>
      <c r="B99" t="s">
        <v>397</v>
      </c>
      <c r="C99" t="s">
        <v>398</v>
      </c>
      <c r="D99" s="6">
        <v>34.343299999999999</v>
      </c>
      <c r="E99" s="6">
        <v>-87.338800000000006</v>
      </c>
      <c r="F99" s="6" t="s">
        <v>588</v>
      </c>
      <c r="G99" s="6" t="s">
        <v>629</v>
      </c>
      <c r="H99" s="1">
        <v>5.3119894736842102E-2</v>
      </c>
      <c r="I99" s="1">
        <v>2.6056147274871799</v>
      </c>
      <c r="J99" s="1">
        <v>0.21205249982805499</v>
      </c>
      <c r="K99" s="1">
        <v>2.5357895039974698</v>
      </c>
      <c r="L99" s="1">
        <v>0.69341052406855097</v>
      </c>
      <c r="M99" s="1">
        <v>0.39302006725657002</v>
      </c>
      <c r="N99" s="1">
        <v>3.4556358137324201</v>
      </c>
    </row>
    <row r="100" spans="1:14" x14ac:dyDescent="0.25">
      <c r="A100" t="s">
        <v>86</v>
      </c>
      <c r="B100" t="s">
        <v>397</v>
      </c>
      <c r="C100" t="s">
        <v>398</v>
      </c>
      <c r="D100" s="6">
        <v>34.343299999999999</v>
      </c>
      <c r="E100" s="6">
        <v>-87.338800000000006</v>
      </c>
      <c r="F100" s="6" t="s">
        <v>488</v>
      </c>
      <c r="G100" s="6" t="s">
        <v>559</v>
      </c>
      <c r="H100" s="1">
        <v>5.3119894736842102E-2</v>
      </c>
      <c r="I100" s="1">
        <v>2.82956398240067</v>
      </c>
      <c r="J100" s="1">
        <v>0.35356816351154602</v>
      </c>
      <c r="K100" s="1">
        <v>5.4013775226149399</v>
      </c>
      <c r="L100" s="1">
        <v>1.08003604907843</v>
      </c>
      <c r="M100" s="1">
        <v>0.42547419841689199</v>
      </c>
      <c r="N100" s="1">
        <v>3.2799855340336999</v>
      </c>
    </row>
    <row r="101" spans="1:14" x14ac:dyDescent="0.25">
      <c r="A101" t="s">
        <v>86</v>
      </c>
      <c r="B101" t="s">
        <v>397</v>
      </c>
      <c r="C101" t="s">
        <v>398</v>
      </c>
      <c r="D101" s="6">
        <v>34.343299999999999</v>
      </c>
      <c r="E101" s="6">
        <v>-87.338800000000006</v>
      </c>
      <c r="F101" s="6" t="s">
        <v>486</v>
      </c>
      <c r="G101" s="6" t="s">
        <v>558</v>
      </c>
      <c r="H101" s="1">
        <v>5.3119894736842102E-2</v>
      </c>
      <c r="I101" s="1">
        <v>3.0982357894736801</v>
      </c>
      <c r="J101" s="1">
        <v>0.36628947368421</v>
      </c>
      <c r="K101" s="1">
        <v>6.9670295263157804</v>
      </c>
      <c r="L101" s="1">
        <v>0.62839294736842</v>
      </c>
      <c r="M101" s="1">
        <v>0.37199715789473597</v>
      </c>
      <c r="N101" s="1">
        <v>3.6894368421052599</v>
      </c>
    </row>
    <row r="102" spans="1:14" x14ac:dyDescent="0.25">
      <c r="A102" t="s">
        <v>77</v>
      </c>
      <c r="B102" t="s">
        <v>385</v>
      </c>
      <c r="C102" t="s">
        <v>238</v>
      </c>
      <c r="D102" s="6">
        <v>30.092600000000001</v>
      </c>
      <c r="E102" s="6">
        <v>-84.1614</v>
      </c>
      <c r="F102" s="6" t="s">
        <v>588</v>
      </c>
      <c r="G102" s="6" t="s">
        <v>630</v>
      </c>
      <c r="H102" s="1">
        <v>0.164926956521739</v>
      </c>
      <c r="I102" s="1">
        <v>2.2201497886533299</v>
      </c>
      <c r="J102" s="1">
        <v>0.180783591473232</v>
      </c>
      <c r="K102" s="1">
        <v>2.5034272552044898</v>
      </c>
      <c r="L102" s="1">
        <v>0.38657107001633001</v>
      </c>
      <c r="M102" s="1">
        <v>0.67310742788337297</v>
      </c>
      <c r="N102" s="1">
        <v>3.9478856183778102</v>
      </c>
    </row>
    <row r="103" spans="1:14" x14ac:dyDescent="0.25">
      <c r="A103" t="s">
        <v>77</v>
      </c>
      <c r="B103" t="s">
        <v>385</v>
      </c>
      <c r="C103" t="s">
        <v>238</v>
      </c>
      <c r="D103" s="6">
        <v>30.092600000000001</v>
      </c>
      <c r="E103" s="6">
        <v>-84.1614</v>
      </c>
      <c r="F103" s="6" t="s">
        <v>488</v>
      </c>
      <c r="G103" s="6" t="s">
        <v>551</v>
      </c>
      <c r="H103" s="1">
        <v>0.164926956521739</v>
      </c>
      <c r="I103" s="1">
        <v>2.3368272391304301</v>
      </c>
      <c r="J103" s="1">
        <v>0.23421467391304299</v>
      </c>
      <c r="K103" s="1">
        <v>4.6483167278985498</v>
      </c>
      <c r="L103" s="1">
        <v>0.33780840869565198</v>
      </c>
      <c r="M103" s="1">
        <v>0.70656314311594204</v>
      </c>
      <c r="N103" s="1">
        <v>3.58261286231884</v>
      </c>
    </row>
    <row r="104" spans="1:14" x14ac:dyDescent="0.25">
      <c r="A104" t="s">
        <v>77</v>
      </c>
      <c r="B104" t="s">
        <v>385</v>
      </c>
      <c r="C104" t="s">
        <v>238</v>
      </c>
      <c r="D104" s="6">
        <v>30.092600000000001</v>
      </c>
      <c r="E104" s="6">
        <v>-84.1614</v>
      </c>
      <c r="F104" s="6" t="s">
        <v>486</v>
      </c>
      <c r="G104" s="6" t="s">
        <v>550</v>
      </c>
      <c r="H104" s="1">
        <v>0.164926956521739</v>
      </c>
      <c r="I104" s="1">
        <v>2.33451391304347</v>
      </c>
      <c r="J104" s="1">
        <v>0.26273913043478198</v>
      </c>
      <c r="K104" s="1">
        <v>5.0217947826086897</v>
      </c>
      <c r="L104" s="1">
        <v>0.30358747826086901</v>
      </c>
      <c r="M104" s="1">
        <v>0.40380056521739099</v>
      </c>
      <c r="N104" s="1">
        <v>3.2934521739130398</v>
      </c>
    </row>
    <row r="105" spans="1:14" x14ac:dyDescent="0.25">
      <c r="A105" t="s">
        <v>90</v>
      </c>
      <c r="B105" t="s">
        <v>405</v>
      </c>
      <c r="C105" t="s">
        <v>320</v>
      </c>
      <c r="D105" s="6">
        <v>35.451000000000001</v>
      </c>
      <c r="E105" s="6">
        <v>-76.207499999999996</v>
      </c>
      <c r="F105" s="6" t="s">
        <v>588</v>
      </c>
      <c r="G105" s="6" t="s">
        <v>631</v>
      </c>
      <c r="H105" s="1">
        <v>0.15236999999999901</v>
      </c>
      <c r="I105" s="1">
        <v>2.3618045792339899</v>
      </c>
      <c r="J105" s="1">
        <v>0.14958912376643599</v>
      </c>
      <c r="K105" s="1">
        <v>2.14755204205425</v>
      </c>
      <c r="L105" s="1">
        <v>0.63642419480508505</v>
      </c>
      <c r="M105" s="1">
        <v>0.38664854324903902</v>
      </c>
      <c r="N105" s="1">
        <v>4.6612657170867902</v>
      </c>
    </row>
    <row r="106" spans="1:14" x14ac:dyDescent="0.25">
      <c r="A106" t="s">
        <v>90</v>
      </c>
      <c r="B106" t="s">
        <v>405</v>
      </c>
      <c r="C106" t="s">
        <v>320</v>
      </c>
      <c r="D106" s="6">
        <v>35.451000000000001</v>
      </c>
      <c r="E106" s="6">
        <v>-76.207499999999996</v>
      </c>
      <c r="F106" s="6" t="s">
        <v>488</v>
      </c>
      <c r="G106" s="6" t="s">
        <v>561</v>
      </c>
      <c r="H106" s="1">
        <v>0.15236999999999901</v>
      </c>
      <c r="I106" s="1">
        <v>2.62179163636364</v>
      </c>
      <c r="J106" s="1">
        <v>0.251511439393939</v>
      </c>
      <c r="K106" s="1">
        <v>5.0039549750000001</v>
      </c>
      <c r="L106" s="1">
        <v>0.59701268409090902</v>
      </c>
      <c r="M106" s="1">
        <v>0.46932943939393901</v>
      </c>
      <c r="N106" s="1">
        <v>4.3427924999999998</v>
      </c>
    </row>
    <row r="107" spans="1:14" x14ac:dyDescent="0.25">
      <c r="A107" t="s">
        <v>90</v>
      </c>
      <c r="B107" t="s">
        <v>405</v>
      </c>
      <c r="C107" t="s">
        <v>320</v>
      </c>
      <c r="D107" s="6">
        <v>35.451000000000001</v>
      </c>
      <c r="E107" s="6">
        <v>-76.207499999999996</v>
      </c>
      <c r="F107" s="6" t="s">
        <v>486</v>
      </c>
      <c r="G107" s="6" t="s">
        <v>560</v>
      </c>
      <c r="H107" s="1">
        <v>0.15236999999999901</v>
      </c>
      <c r="I107" s="1">
        <v>2.4265309090909</v>
      </c>
      <c r="J107" s="1">
        <v>0.21315909090908999</v>
      </c>
      <c r="K107" s="1">
        <v>4.82581127272727</v>
      </c>
      <c r="L107" s="1">
        <v>0.56673218181818097</v>
      </c>
      <c r="M107" s="1">
        <v>0.204488227272727</v>
      </c>
      <c r="N107" s="1">
        <v>4.3129454545454502</v>
      </c>
    </row>
    <row r="108" spans="1:14" x14ac:dyDescent="0.25">
      <c r="A108" t="s">
        <v>92</v>
      </c>
      <c r="B108" t="s">
        <v>414</v>
      </c>
      <c r="C108" t="s">
        <v>415</v>
      </c>
      <c r="D108" s="6">
        <v>46.894799999999996</v>
      </c>
      <c r="E108" s="6">
        <v>-103.3777</v>
      </c>
      <c r="F108" s="6" t="s">
        <v>588</v>
      </c>
      <c r="G108" s="6" t="s">
        <v>632</v>
      </c>
      <c r="H108" s="1">
        <v>3.8833043478260797E-2</v>
      </c>
      <c r="I108" s="1">
        <v>0.95970223870691795</v>
      </c>
      <c r="J108" s="1">
        <v>9.8218632883663698E-2</v>
      </c>
      <c r="K108" s="1">
        <v>2.0962944071565301</v>
      </c>
      <c r="L108" s="1">
        <v>1.54747569341415</v>
      </c>
      <c r="M108" s="1">
        <v>0.373081310232523</v>
      </c>
      <c r="N108" s="1">
        <v>3.6657972533838401</v>
      </c>
    </row>
    <row r="109" spans="1:14" x14ac:dyDescent="0.25">
      <c r="A109" t="s">
        <v>92</v>
      </c>
      <c r="B109" t="s">
        <v>414</v>
      </c>
      <c r="C109" t="s">
        <v>415</v>
      </c>
      <c r="D109" s="6">
        <v>46.894799999999996</v>
      </c>
      <c r="E109" s="6">
        <v>-103.3777</v>
      </c>
      <c r="F109" s="6" t="s">
        <v>488</v>
      </c>
      <c r="G109" s="6" t="s">
        <v>563</v>
      </c>
      <c r="H109" s="1">
        <v>3.8833043478260797E-2</v>
      </c>
      <c r="I109" s="1">
        <v>1.02143685093168</v>
      </c>
      <c r="J109" s="1">
        <v>0.155787023809524</v>
      </c>
      <c r="K109" s="1">
        <v>2.3998992866459599</v>
      </c>
      <c r="L109" s="1">
        <v>1.79305105745342</v>
      </c>
      <c r="M109" s="1">
        <v>0.35192275408902701</v>
      </c>
      <c r="N109" s="1">
        <v>3.4586413819875799</v>
      </c>
    </row>
    <row r="110" spans="1:14" x14ac:dyDescent="0.25">
      <c r="A110" t="s">
        <v>92</v>
      </c>
      <c r="B110" t="s">
        <v>414</v>
      </c>
      <c r="C110" t="s">
        <v>415</v>
      </c>
      <c r="D110" s="6">
        <v>46.894799999999996</v>
      </c>
      <c r="E110" s="6">
        <v>-103.3777</v>
      </c>
      <c r="F110" s="6" t="s">
        <v>486</v>
      </c>
      <c r="G110" s="6" t="s">
        <v>562</v>
      </c>
      <c r="H110" s="1">
        <v>3.8833043478260797E-2</v>
      </c>
      <c r="I110" s="1">
        <v>1.0283478260869501</v>
      </c>
      <c r="J110" s="1">
        <v>0.15440000000000001</v>
      </c>
      <c r="K110" s="1">
        <v>2.4440948260869502</v>
      </c>
      <c r="L110" s="1">
        <v>1.52375360869565</v>
      </c>
      <c r="M110" s="1">
        <v>0.26838134782608603</v>
      </c>
      <c r="N110" s="1">
        <v>3.3977086956521698</v>
      </c>
    </row>
    <row r="111" spans="1:14" x14ac:dyDescent="0.25">
      <c r="A111" t="s">
        <v>96</v>
      </c>
      <c r="B111" t="s">
        <v>416</v>
      </c>
      <c r="C111" t="s">
        <v>196</v>
      </c>
      <c r="D111" s="6">
        <v>47.582299999999996</v>
      </c>
      <c r="E111" s="6">
        <v>-108.7196</v>
      </c>
      <c r="F111" s="6" t="s">
        <v>588</v>
      </c>
      <c r="G111" s="6" t="s">
        <v>633</v>
      </c>
      <c r="H111" s="1">
        <v>2.6270608695652099E-2</v>
      </c>
      <c r="I111" s="1">
        <v>0.85458411039648896</v>
      </c>
      <c r="J111" s="1">
        <v>6.4725053144519595E-2</v>
      </c>
      <c r="K111" s="1">
        <v>1.64859797959953</v>
      </c>
      <c r="L111" s="1">
        <v>0.88338698776734603</v>
      </c>
      <c r="M111" s="1">
        <v>0.36757364764759298</v>
      </c>
      <c r="N111" s="1">
        <v>2.1602667368394601</v>
      </c>
    </row>
    <row r="112" spans="1:14" x14ac:dyDescent="0.25">
      <c r="A112" t="s">
        <v>96</v>
      </c>
      <c r="B112" t="s">
        <v>416</v>
      </c>
      <c r="C112" t="s">
        <v>196</v>
      </c>
      <c r="D112" s="6">
        <v>47.582299999999996</v>
      </c>
      <c r="E112" s="6">
        <v>-108.7196</v>
      </c>
      <c r="F112" s="6" t="s">
        <v>488</v>
      </c>
      <c r="G112" s="6" t="s">
        <v>565</v>
      </c>
      <c r="H112" s="1">
        <v>2.6270608695652099E-2</v>
      </c>
      <c r="I112" s="1">
        <v>0.90446512126482204</v>
      </c>
      <c r="J112" s="1">
        <v>8.6368064822134397E-2</v>
      </c>
      <c r="K112" s="1">
        <v>1.77875889718577</v>
      </c>
      <c r="L112" s="1">
        <v>0.97103061884584996</v>
      </c>
      <c r="M112" s="1">
        <v>0.366674904648221</v>
      </c>
      <c r="N112" s="1">
        <v>2.1136757596837898</v>
      </c>
    </row>
    <row r="113" spans="1:15" x14ac:dyDescent="0.25">
      <c r="A113" t="s">
        <v>96</v>
      </c>
      <c r="B113" t="s">
        <v>416</v>
      </c>
      <c r="C113" t="s">
        <v>196</v>
      </c>
      <c r="D113" s="6">
        <v>47.582299999999996</v>
      </c>
      <c r="E113" s="6">
        <v>-108.7196</v>
      </c>
      <c r="F113" s="6" t="s">
        <v>486</v>
      </c>
      <c r="G113" s="6" t="s">
        <v>564</v>
      </c>
      <c r="H113" s="1">
        <v>2.6270608695652099E-2</v>
      </c>
      <c r="I113" s="1">
        <v>0.84420782608695599</v>
      </c>
      <c r="J113" s="1">
        <v>8.2043478260869496E-2</v>
      </c>
      <c r="K113" s="1">
        <v>2.01246199999999</v>
      </c>
      <c r="L113" s="1">
        <v>0.87587073913043401</v>
      </c>
      <c r="M113" s="1">
        <v>0.22168013043478199</v>
      </c>
      <c r="N113" s="1">
        <v>1.5198304347825999</v>
      </c>
      <c r="O113" s="1"/>
    </row>
    <row r="114" spans="1:15" x14ac:dyDescent="0.25">
      <c r="A114" t="s">
        <v>97</v>
      </c>
      <c r="B114" t="s">
        <v>417</v>
      </c>
      <c r="C114" t="s">
        <v>229</v>
      </c>
      <c r="D114" s="6">
        <v>35.825800000000001</v>
      </c>
      <c r="E114" s="6">
        <v>-93.203000000000003</v>
      </c>
      <c r="F114" s="6" t="s">
        <v>588</v>
      </c>
      <c r="G114" s="6" t="s">
        <v>634</v>
      </c>
      <c r="H114" s="1">
        <v>8.84222608695652E-2</v>
      </c>
      <c r="I114" s="1">
        <v>2.2700361969941198</v>
      </c>
      <c r="J114" s="1">
        <v>0.211471268512928</v>
      </c>
      <c r="K114" s="1">
        <v>2.82579026967576</v>
      </c>
      <c r="L114" s="1">
        <v>1.29133137057338</v>
      </c>
      <c r="M114" s="1">
        <v>0.46916959911258499</v>
      </c>
      <c r="N114" s="1">
        <v>6.0281125327236103</v>
      </c>
    </row>
    <row r="115" spans="1:15" x14ac:dyDescent="0.25">
      <c r="A115" t="s">
        <v>97</v>
      </c>
      <c r="B115" t="s">
        <v>417</v>
      </c>
      <c r="C115" t="s">
        <v>229</v>
      </c>
      <c r="D115" s="6">
        <v>35.825800000000001</v>
      </c>
      <c r="E115" s="6">
        <v>-93.203000000000003</v>
      </c>
      <c r="F115" s="6" t="s">
        <v>488</v>
      </c>
      <c r="G115" s="6" t="s">
        <v>567</v>
      </c>
      <c r="H115" s="1">
        <v>8.84222608695652E-2</v>
      </c>
      <c r="I115" s="1">
        <v>2.40615525232919</v>
      </c>
      <c r="J115" s="1">
        <v>0.273873518374741</v>
      </c>
      <c r="K115" s="1">
        <v>4.24662738392857</v>
      </c>
      <c r="L115" s="1">
        <v>1.7622835976319899</v>
      </c>
      <c r="M115" s="1">
        <v>0.45988071486801202</v>
      </c>
      <c r="N115" s="1">
        <v>5.3342381017080696</v>
      </c>
    </row>
    <row r="116" spans="1:15" x14ac:dyDescent="0.25">
      <c r="A116" t="s">
        <v>97</v>
      </c>
      <c r="B116" t="s">
        <v>417</v>
      </c>
      <c r="C116" t="s">
        <v>229</v>
      </c>
      <c r="D116" s="6">
        <v>35.825800000000001</v>
      </c>
      <c r="E116" s="6">
        <v>-93.203000000000003</v>
      </c>
      <c r="F116" s="6" t="s">
        <v>486</v>
      </c>
      <c r="G116" s="6" t="s">
        <v>566</v>
      </c>
      <c r="H116" s="1">
        <v>8.84222608695652E-2</v>
      </c>
      <c r="I116" s="1">
        <v>2.54721913043478</v>
      </c>
      <c r="J116" s="1">
        <v>0.29452608695652099</v>
      </c>
      <c r="K116" s="1">
        <v>4.1253586521739098</v>
      </c>
      <c r="L116" s="1">
        <v>2.3071930434782599</v>
      </c>
      <c r="M116" s="1">
        <v>0.294283956521739</v>
      </c>
      <c r="N116" s="1">
        <v>6.2214391304347796</v>
      </c>
    </row>
    <row r="117" spans="1:15" x14ac:dyDescent="0.25">
      <c r="A117" t="s">
        <v>103</v>
      </c>
      <c r="B117" t="s">
        <v>426</v>
      </c>
      <c r="C117" t="s">
        <v>205</v>
      </c>
      <c r="D117" s="6">
        <v>36.5854</v>
      </c>
      <c r="E117" s="6">
        <v>-105.452</v>
      </c>
      <c r="F117" s="6" t="s">
        <v>588</v>
      </c>
      <c r="G117" s="6" t="s">
        <v>635</v>
      </c>
      <c r="H117" s="1">
        <v>2.0589157894736799E-2</v>
      </c>
      <c r="I117" s="1">
        <v>0.73328170268926096</v>
      </c>
      <c r="J117" s="1">
        <v>8.4761108330662804E-2</v>
      </c>
      <c r="K117" s="1">
        <v>0.97322398796554799</v>
      </c>
      <c r="L117" s="1">
        <v>0.20776886688639001</v>
      </c>
      <c r="M117" s="1">
        <v>0.84577725558226602</v>
      </c>
      <c r="N117" s="1">
        <v>2.9726664409138999</v>
      </c>
    </row>
    <row r="118" spans="1:15" x14ac:dyDescent="0.25">
      <c r="A118" t="s">
        <v>103</v>
      </c>
      <c r="B118" t="s">
        <v>426</v>
      </c>
      <c r="C118" t="s">
        <v>205</v>
      </c>
      <c r="D118" s="6">
        <v>36.5854</v>
      </c>
      <c r="E118" s="6">
        <v>-105.452</v>
      </c>
      <c r="F118" s="6" t="s">
        <v>488</v>
      </c>
      <c r="G118" s="6" t="s">
        <v>571</v>
      </c>
      <c r="H118" s="1">
        <v>2.0589157894736799E-2</v>
      </c>
      <c r="I118" s="1">
        <v>0.73756229613064295</v>
      </c>
      <c r="J118" s="1">
        <v>0.11493645464947</v>
      </c>
      <c r="K118" s="1">
        <v>1.1328801020646999</v>
      </c>
      <c r="L118" s="1">
        <v>0.21971615381214901</v>
      </c>
      <c r="M118" s="1">
        <v>0.72615411384439399</v>
      </c>
      <c r="N118" s="1">
        <v>2.43142776315789</v>
      </c>
    </row>
    <row r="119" spans="1:15" x14ac:dyDescent="0.25">
      <c r="A119" t="s">
        <v>103</v>
      </c>
      <c r="B119" t="s">
        <v>426</v>
      </c>
      <c r="C119" t="s">
        <v>205</v>
      </c>
      <c r="D119" s="6">
        <v>36.5854</v>
      </c>
      <c r="E119" s="6">
        <v>-105.452</v>
      </c>
      <c r="F119" s="6" t="s">
        <v>486</v>
      </c>
      <c r="G119" s="6" t="s">
        <v>570</v>
      </c>
      <c r="H119" s="1">
        <v>2.0589157894736799E-2</v>
      </c>
      <c r="I119" s="1">
        <v>0.79183894736841998</v>
      </c>
      <c r="J119" s="1">
        <v>8.8973684210526302E-2</v>
      </c>
      <c r="K119" s="1">
        <v>1.17355163157894</v>
      </c>
      <c r="L119" s="1">
        <v>0.21767052631578901</v>
      </c>
      <c r="M119" s="1">
        <v>0.81495036842105195</v>
      </c>
      <c r="N119" s="1">
        <v>2.95202105263157</v>
      </c>
    </row>
    <row r="120" spans="1:15" x14ac:dyDescent="0.25">
      <c r="A120" t="s">
        <v>101</v>
      </c>
      <c r="B120" t="s">
        <v>423</v>
      </c>
      <c r="C120" t="s">
        <v>205</v>
      </c>
      <c r="D120" s="6">
        <v>33.468699999999998</v>
      </c>
      <c r="E120" s="6">
        <v>-105.53489999999999</v>
      </c>
      <c r="F120" s="6" t="s">
        <v>588</v>
      </c>
      <c r="G120" s="6" t="s">
        <v>636</v>
      </c>
      <c r="H120" s="1">
        <v>5.6214E-2</v>
      </c>
      <c r="I120" s="1">
        <v>1.4368556682862399</v>
      </c>
      <c r="J120" s="1">
        <v>8.4543045868850406E-2</v>
      </c>
      <c r="K120" s="1">
        <v>1.6348253436234299</v>
      </c>
      <c r="L120" s="1">
        <v>0.29208600711641403</v>
      </c>
      <c r="M120" s="1">
        <v>1.07144884306359</v>
      </c>
      <c r="N120" s="1">
        <v>5.5589106265153303</v>
      </c>
    </row>
    <row r="121" spans="1:15" x14ac:dyDescent="0.25">
      <c r="A121" t="s">
        <v>101</v>
      </c>
      <c r="B121" t="s">
        <v>423</v>
      </c>
      <c r="C121" t="s">
        <v>205</v>
      </c>
      <c r="D121" s="6">
        <v>33.468699999999998</v>
      </c>
      <c r="E121" s="6">
        <v>-105.53489999999999</v>
      </c>
      <c r="F121" s="6" t="s">
        <v>488</v>
      </c>
      <c r="G121" s="6" t="s">
        <v>569</v>
      </c>
      <c r="H121" s="1">
        <v>5.6214E-2</v>
      </c>
      <c r="I121" s="1">
        <v>1.4427253012987</v>
      </c>
      <c r="J121" s="1">
        <v>0.10888925974025999</v>
      </c>
      <c r="K121" s="1">
        <v>2.0409358061038998</v>
      </c>
      <c r="L121" s="1">
        <v>0.24904463571428601</v>
      </c>
      <c r="M121" s="1">
        <v>0.893413883030303</v>
      </c>
      <c r="N121" s="1">
        <v>4.3515568138528096</v>
      </c>
    </row>
    <row r="122" spans="1:15" x14ac:dyDescent="0.25">
      <c r="A122" t="s">
        <v>101</v>
      </c>
      <c r="B122" t="s">
        <v>423</v>
      </c>
      <c r="C122" t="s">
        <v>205</v>
      </c>
      <c r="D122" s="6">
        <v>33.468699999999998</v>
      </c>
      <c r="E122" s="6">
        <v>-105.53489999999999</v>
      </c>
      <c r="F122" s="6" t="s">
        <v>486</v>
      </c>
      <c r="G122" s="6" t="s">
        <v>568</v>
      </c>
      <c r="H122" s="1">
        <v>5.6214E-2</v>
      </c>
      <c r="I122" s="1">
        <v>1.3859228571428499</v>
      </c>
      <c r="J122" s="1">
        <v>0.120028571428571</v>
      </c>
      <c r="K122" s="1">
        <v>2.1139466190476099</v>
      </c>
      <c r="L122" s="1">
        <v>0.21965014285714199</v>
      </c>
      <c r="M122" s="1">
        <v>0.85232338095238003</v>
      </c>
      <c r="N122" s="1">
        <v>6.6009619047618999</v>
      </c>
    </row>
    <row r="123" spans="1:15" x14ac:dyDescent="0.25">
      <c r="A123" t="s">
        <v>106</v>
      </c>
      <c r="B123" t="s">
        <v>428</v>
      </c>
      <c r="C123" t="s">
        <v>429</v>
      </c>
      <c r="D123" s="6">
        <v>34.732300000000002</v>
      </c>
      <c r="E123" s="6">
        <v>-98.712999999999994</v>
      </c>
      <c r="F123" s="6" t="s">
        <v>588</v>
      </c>
      <c r="G123" s="6" t="s">
        <v>637</v>
      </c>
      <c r="H123" s="1">
        <v>9.8931130434782605E-2</v>
      </c>
      <c r="I123" s="1">
        <v>2.2622155549734901</v>
      </c>
      <c r="J123" s="1">
        <v>0.219459595833362</v>
      </c>
      <c r="K123" s="1">
        <v>3.1774794471057399</v>
      </c>
      <c r="L123" s="1">
        <v>1.62847623753497</v>
      </c>
      <c r="M123" s="1">
        <v>0.68705245928912095</v>
      </c>
      <c r="N123" s="1">
        <v>8.6947197905488096</v>
      </c>
    </row>
    <row r="124" spans="1:15" x14ac:dyDescent="0.25">
      <c r="A124" t="s">
        <v>106</v>
      </c>
      <c r="B124" t="s">
        <v>428</v>
      </c>
      <c r="C124" t="s">
        <v>429</v>
      </c>
      <c r="D124" s="6">
        <v>34.732300000000002</v>
      </c>
      <c r="E124" s="6">
        <v>-98.712999999999994</v>
      </c>
      <c r="F124" s="6" t="s">
        <v>488</v>
      </c>
      <c r="G124" s="6" t="s">
        <v>575</v>
      </c>
      <c r="H124" s="1">
        <v>9.8931130434782605E-2</v>
      </c>
      <c r="I124" s="1">
        <v>2.3270342119565202</v>
      </c>
      <c r="J124" s="1">
        <v>0.29584085144927502</v>
      </c>
      <c r="K124" s="1">
        <v>4.02303758876812</v>
      </c>
      <c r="L124" s="1">
        <v>2.65429365896739</v>
      </c>
      <c r="M124" s="1">
        <v>0.62292097690217396</v>
      </c>
      <c r="N124" s="1">
        <v>7.50867424048913</v>
      </c>
    </row>
    <row r="125" spans="1:15" x14ac:dyDescent="0.25">
      <c r="A125" t="s">
        <v>106</v>
      </c>
      <c r="B125" t="s">
        <v>428</v>
      </c>
      <c r="C125" t="s">
        <v>429</v>
      </c>
      <c r="D125" s="6">
        <v>34.732300000000002</v>
      </c>
      <c r="E125" s="6">
        <v>-98.712999999999994</v>
      </c>
      <c r="F125" s="6" t="s">
        <v>486</v>
      </c>
      <c r="G125" s="6" t="s">
        <v>574</v>
      </c>
      <c r="H125" s="1">
        <v>9.8931130434782605E-2</v>
      </c>
      <c r="I125" s="1">
        <v>2.8777382608695601</v>
      </c>
      <c r="J125" s="1">
        <v>0.324943478260869</v>
      </c>
      <c r="K125" s="1">
        <v>4.2645218695652103</v>
      </c>
      <c r="L125" s="1">
        <v>3.0349044782608701</v>
      </c>
      <c r="M125" s="1">
        <v>0.68036617391304299</v>
      </c>
      <c r="N125" s="1">
        <v>9.1795347826086893</v>
      </c>
    </row>
    <row r="126" spans="1:15" x14ac:dyDescent="0.25">
      <c r="A126" t="s">
        <v>105</v>
      </c>
      <c r="B126" t="s">
        <v>427</v>
      </c>
      <c r="C126" t="s">
        <v>203</v>
      </c>
      <c r="D126" s="6">
        <v>43.557600000000001</v>
      </c>
      <c r="E126" s="6">
        <v>-103.4838</v>
      </c>
      <c r="F126" s="6" t="s">
        <v>588</v>
      </c>
      <c r="G126" s="6" t="s">
        <v>638</v>
      </c>
      <c r="H126" s="1">
        <v>3.3186857142857101E-2</v>
      </c>
      <c r="I126" s="1">
        <v>1.0512797371885001</v>
      </c>
      <c r="J126" s="1">
        <v>9.1988910206627902E-2</v>
      </c>
      <c r="K126" s="1">
        <v>1.54545194643086</v>
      </c>
      <c r="L126" s="1">
        <v>0.76025716054160197</v>
      </c>
      <c r="M126" s="1">
        <v>0.47638989072630999</v>
      </c>
      <c r="N126" s="1">
        <v>2.3765421966192699</v>
      </c>
    </row>
    <row r="127" spans="1:15" x14ac:dyDescent="0.25">
      <c r="A127" t="s">
        <v>105</v>
      </c>
      <c r="B127" t="s">
        <v>427</v>
      </c>
      <c r="C127" t="s">
        <v>203</v>
      </c>
      <c r="D127" s="6">
        <v>43.557600000000001</v>
      </c>
      <c r="E127" s="6">
        <v>-103.4838</v>
      </c>
      <c r="F127" s="6" t="s">
        <v>488</v>
      </c>
      <c r="G127" s="6" t="s">
        <v>573</v>
      </c>
      <c r="H127" s="1">
        <v>3.3186857142857101E-2</v>
      </c>
      <c r="I127" s="1">
        <v>1.06900341614907</v>
      </c>
      <c r="J127" s="1">
        <v>0.10218390269151099</v>
      </c>
      <c r="K127" s="1">
        <v>1.81896519202899</v>
      </c>
      <c r="L127" s="1">
        <v>1.0184491909937901</v>
      </c>
      <c r="M127" s="1">
        <v>0.47432169720496897</v>
      </c>
      <c r="N127" s="1">
        <v>2.2171941097308498</v>
      </c>
    </row>
    <row r="128" spans="1:15" x14ac:dyDescent="0.25">
      <c r="A128" t="s">
        <v>105</v>
      </c>
      <c r="B128" t="s">
        <v>427</v>
      </c>
      <c r="C128" t="s">
        <v>203</v>
      </c>
      <c r="D128" s="6">
        <v>43.557600000000001</v>
      </c>
      <c r="E128" s="6">
        <v>-103.4838</v>
      </c>
      <c r="F128" s="6" t="s">
        <v>486</v>
      </c>
      <c r="G128" s="6" t="s">
        <v>572</v>
      </c>
      <c r="H128" s="1">
        <v>3.3186857142857101E-2</v>
      </c>
      <c r="I128" s="1">
        <v>1.2591942857142799</v>
      </c>
      <c r="J128" s="1">
        <v>0.118866666666666</v>
      </c>
      <c r="K128" s="1">
        <v>1.8196573809523799</v>
      </c>
      <c r="L128" s="1">
        <v>1.0619034285714199</v>
      </c>
      <c r="M128" s="1">
        <v>0.29914347619047599</v>
      </c>
      <c r="N128" s="1">
        <v>1.6696428571428501</v>
      </c>
    </row>
  </sheetData>
  <autoFilter ref="A2:N86" xr:uid="{00000000-0009-0000-0000-000003000000}">
    <sortState xmlns:xlrd2="http://schemas.microsoft.com/office/spreadsheetml/2017/richdata2" ref="A3:N128">
      <sortCondition ref="G2:G86"/>
    </sortState>
  </autoFilter>
  <mergeCells count="1">
    <mergeCell ref="H1:N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8"/>
  <sheetViews>
    <sheetView workbookViewId="0">
      <pane ySplit="2" topLeftCell="A3" activePane="bottomLeft" state="frozen"/>
      <selection pane="bottomLeft" sqref="A1:XFD1048576"/>
    </sheetView>
  </sheetViews>
  <sheetFormatPr defaultRowHeight="15" x14ac:dyDescent="0.25"/>
  <cols>
    <col min="1" max="1" width="7.7109375" bestFit="1" customWidth="1"/>
    <col min="2" max="2" width="35.7109375" bestFit="1" customWidth="1"/>
    <col min="3" max="3" width="5.5703125" bestFit="1" customWidth="1"/>
    <col min="4" max="4" width="8.28515625" style="6" bestFit="1" customWidth="1"/>
    <col min="5" max="5" width="9.85546875" style="6" bestFit="1" customWidth="1"/>
    <col min="6" max="6" width="9.85546875" style="6" customWidth="1"/>
    <col min="7" max="7" width="40.42578125" style="6" bestFit="1" customWidth="1"/>
    <col min="8" max="8" width="10.7109375" style="6" customWidth="1"/>
    <col min="9" max="15" width="10.7109375" customWidth="1"/>
  </cols>
  <sheetData>
    <row r="1" spans="1:15" s="2" customFormat="1" x14ac:dyDescent="0.25">
      <c r="D1" s="4"/>
      <c r="E1" s="4"/>
      <c r="F1" s="4"/>
      <c r="G1" s="4"/>
      <c r="H1" s="29" t="s">
        <v>584</v>
      </c>
      <c r="I1" s="29"/>
      <c r="J1" s="29"/>
      <c r="K1" s="29"/>
      <c r="L1" s="29"/>
      <c r="M1" s="29"/>
      <c r="N1" s="29"/>
      <c r="O1" s="29"/>
    </row>
    <row r="2" spans="1:15" s="2" customFormat="1" x14ac:dyDescent="0.25">
      <c r="A2" s="3" t="s">
        <v>113</v>
      </c>
      <c r="B2" s="3" t="s">
        <v>112</v>
      </c>
      <c r="C2" s="3" t="s">
        <v>114</v>
      </c>
      <c r="D2" s="5" t="s">
        <v>110</v>
      </c>
      <c r="E2" s="5" t="s">
        <v>111</v>
      </c>
      <c r="F2" s="5" t="s">
        <v>487</v>
      </c>
      <c r="G2" s="5" t="s">
        <v>491</v>
      </c>
      <c r="H2" s="5" t="s">
        <v>583</v>
      </c>
      <c r="I2" s="8" t="s">
        <v>479</v>
      </c>
      <c r="J2" s="8" t="s">
        <v>480</v>
      </c>
      <c r="K2" s="8" t="s">
        <v>481</v>
      </c>
      <c r="L2" s="8" t="s">
        <v>482</v>
      </c>
      <c r="M2" s="8" t="s">
        <v>483</v>
      </c>
      <c r="N2" s="8" t="s">
        <v>484</v>
      </c>
      <c r="O2" s="9" t="s">
        <v>485</v>
      </c>
    </row>
    <row r="3" spans="1:15" x14ac:dyDescent="0.25">
      <c r="A3" t="s">
        <v>105</v>
      </c>
      <c r="B3" t="s">
        <v>427</v>
      </c>
      <c r="C3" t="s">
        <v>203</v>
      </c>
      <c r="D3" s="6">
        <v>43.557600000000001</v>
      </c>
      <c r="E3" s="6">
        <v>-103.4838</v>
      </c>
      <c r="F3" s="6" t="s">
        <v>486</v>
      </c>
      <c r="G3" s="6" t="s">
        <v>572</v>
      </c>
      <c r="H3" s="1">
        <v>10</v>
      </c>
      <c r="I3" s="1">
        <v>8.7566952380952398E-2</v>
      </c>
      <c r="J3" s="1">
        <v>0.82873595238095199</v>
      </c>
      <c r="K3" s="1">
        <v>0.35923809523809502</v>
      </c>
      <c r="L3" s="1">
        <v>1.91821852380952</v>
      </c>
      <c r="M3" s="1">
        <v>0.40479114285714202</v>
      </c>
      <c r="N3" s="1">
        <v>0.142134333333333</v>
      </c>
      <c r="O3" s="1">
        <v>0.62173714285714199</v>
      </c>
    </row>
    <row r="4" spans="1:15" x14ac:dyDescent="0.25">
      <c r="A4" t="s">
        <v>105</v>
      </c>
      <c r="B4" t="s">
        <v>427</v>
      </c>
      <c r="C4" t="s">
        <v>203</v>
      </c>
      <c r="D4" s="6">
        <v>43.557600000000001</v>
      </c>
      <c r="E4" s="6">
        <v>-103.4838</v>
      </c>
      <c r="F4" s="6" t="s">
        <v>488</v>
      </c>
      <c r="G4" s="6" t="s">
        <v>573</v>
      </c>
      <c r="H4" s="1">
        <v>10</v>
      </c>
      <c r="I4" s="1">
        <v>8.7566952380952398E-2</v>
      </c>
      <c r="J4" s="1">
        <v>0.97855952673160196</v>
      </c>
      <c r="K4" s="1">
        <v>0.39355156926406898</v>
      </c>
      <c r="L4" s="1">
        <v>2.1100484161796502</v>
      </c>
      <c r="M4" s="1">
        <v>0.54185875275974005</v>
      </c>
      <c r="N4" s="1">
        <v>0.17511791856060599</v>
      </c>
      <c r="O4" s="1">
        <v>0.73886269480519495</v>
      </c>
    </row>
    <row r="5" spans="1:15" x14ac:dyDescent="0.25">
      <c r="A5" t="s">
        <v>105</v>
      </c>
      <c r="B5" t="s">
        <v>427</v>
      </c>
      <c r="C5" t="s">
        <v>203</v>
      </c>
      <c r="D5" s="6">
        <v>43.557600000000001</v>
      </c>
      <c r="E5" s="6">
        <v>-103.4838</v>
      </c>
      <c r="F5" s="6" t="s">
        <v>588</v>
      </c>
      <c r="G5" s="6" t="s">
        <v>638</v>
      </c>
      <c r="H5" s="1">
        <v>10</v>
      </c>
      <c r="I5" s="1">
        <v>8.7566952380952398E-2</v>
      </c>
      <c r="J5" s="1">
        <v>0.96940854380925601</v>
      </c>
      <c r="K5" s="1">
        <v>0.36710236841016702</v>
      </c>
      <c r="L5" s="1">
        <v>1.907366932433</v>
      </c>
      <c r="M5" s="1">
        <v>0.40902364135598701</v>
      </c>
      <c r="N5" s="1">
        <v>0.17354456010994601</v>
      </c>
      <c r="O5" s="1">
        <v>0.79104307228498305</v>
      </c>
    </row>
    <row r="6" spans="1:15" x14ac:dyDescent="0.25">
      <c r="A6" t="s">
        <v>106</v>
      </c>
      <c r="B6" t="s">
        <v>428</v>
      </c>
      <c r="C6" t="s">
        <v>429</v>
      </c>
      <c r="D6" s="6">
        <v>34.732300000000002</v>
      </c>
      <c r="E6" s="6">
        <v>-98.712999999999994</v>
      </c>
      <c r="F6" s="6" t="s">
        <v>486</v>
      </c>
      <c r="G6" s="6" t="s">
        <v>574</v>
      </c>
      <c r="H6" s="1">
        <v>11</v>
      </c>
      <c r="I6" s="1">
        <v>0.212171739130434</v>
      </c>
      <c r="J6" s="1">
        <v>3.0175962608695599</v>
      </c>
      <c r="K6" s="1">
        <v>1.1014347826086901</v>
      </c>
      <c r="L6" s="1">
        <v>6.1325866086956502</v>
      </c>
      <c r="M6" s="1">
        <v>3.6157481739130399</v>
      </c>
      <c r="N6" s="1">
        <v>0.345621652173913</v>
      </c>
      <c r="O6" s="1">
        <v>3.1503573913043401</v>
      </c>
    </row>
    <row r="7" spans="1:15" x14ac:dyDescent="0.25">
      <c r="A7" t="s">
        <v>106</v>
      </c>
      <c r="B7" t="s">
        <v>428</v>
      </c>
      <c r="C7" t="s">
        <v>429</v>
      </c>
      <c r="D7" s="6">
        <v>34.732300000000002</v>
      </c>
      <c r="E7" s="6">
        <v>-98.712999999999994</v>
      </c>
      <c r="F7" s="6" t="s">
        <v>488</v>
      </c>
      <c r="G7" s="6" t="s">
        <v>575</v>
      </c>
      <c r="H7" s="1">
        <v>11</v>
      </c>
      <c r="I7" s="1">
        <v>0.212171739130434</v>
      </c>
      <c r="J7" s="1">
        <v>2.5055670000000001</v>
      </c>
      <c r="K7" s="1">
        <v>0.86485869565217399</v>
      </c>
      <c r="L7" s="1">
        <v>5.2167572391304304</v>
      </c>
      <c r="M7" s="1">
        <v>2.4357405217391301</v>
      </c>
      <c r="N7" s="1">
        <v>0.44119216304347803</v>
      </c>
      <c r="O7" s="1">
        <v>3.0063254347826098</v>
      </c>
    </row>
    <row r="8" spans="1:15" x14ac:dyDescent="0.25">
      <c r="A8" t="s">
        <v>106</v>
      </c>
      <c r="B8" t="s">
        <v>428</v>
      </c>
      <c r="C8" t="s">
        <v>429</v>
      </c>
      <c r="D8" s="6">
        <v>34.732300000000002</v>
      </c>
      <c r="E8" s="6">
        <v>-98.712999999999994</v>
      </c>
      <c r="F8" s="6" t="s">
        <v>588</v>
      </c>
      <c r="G8" s="6" t="s">
        <v>637</v>
      </c>
      <c r="H8" s="1">
        <v>11</v>
      </c>
      <c r="I8" s="1">
        <v>0.212171739130434</v>
      </c>
      <c r="J8" s="1">
        <v>2.4041323503433301</v>
      </c>
      <c r="K8" s="1">
        <v>0.55561705495157998</v>
      </c>
      <c r="L8" s="1">
        <v>4.29727611623517</v>
      </c>
      <c r="M8" s="1">
        <v>1.67433169761031</v>
      </c>
      <c r="N8" s="1">
        <v>0.47050759399061998</v>
      </c>
      <c r="O8" s="1">
        <v>3.3776456653971101</v>
      </c>
    </row>
    <row r="9" spans="1:15" x14ac:dyDescent="0.25">
      <c r="A9" t="s">
        <v>101</v>
      </c>
      <c r="B9" t="s">
        <v>423</v>
      </c>
      <c r="C9" t="s">
        <v>205</v>
      </c>
      <c r="D9" s="6">
        <v>33.468699999999998</v>
      </c>
      <c r="E9" s="6">
        <v>-105.53489999999999</v>
      </c>
      <c r="F9" s="6" t="s">
        <v>486</v>
      </c>
      <c r="G9" s="6" t="s">
        <v>568</v>
      </c>
      <c r="H9" s="1">
        <v>9</v>
      </c>
      <c r="I9" s="1">
        <v>0.114608999999999</v>
      </c>
      <c r="J9" s="1">
        <v>0.99092099999999905</v>
      </c>
      <c r="K9" s="1">
        <v>0.36823809523809498</v>
      </c>
      <c r="L9" s="1">
        <v>1.6620358095237999</v>
      </c>
      <c r="M9" s="1">
        <v>0.70161452380952305</v>
      </c>
      <c r="N9" s="1">
        <v>0.19492385714285701</v>
      </c>
      <c r="O9" s="1">
        <v>1.05266857142857</v>
      </c>
    </row>
    <row r="10" spans="1:15" x14ac:dyDescent="0.25">
      <c r="A10" t="s">
        <v>101</v>
      </c>
      <c r="B10" t="s">
        <v>423</v>
      </c>
      <c r="C10" t="s">
        <v>205</v>
      </c>
      <c r="D10" s="6">
        <v>33.468699999999998</v>
      </c>
      <c r="E10" s="6">
        <v>-105.53489999999999</v>
      </c>
      <c r="F10" s="6" t="s">
        <v>488</v>
      </c>
      <c r="G10" s="6" t="s">
        <v>569</v>
      </c>
      <c r="H10" s="1">
        <v>9</v>
      </c>
      <c r="I10" s="1">
        <v>0.114608999999999</v>
      </c>
      <c r="J10" s="1">
        <v>1.08699571822511</v>
      </c>
      <c r="K10" s="1">
        <v>0.33021874458874501</v>
      </c>
      <c r="L10" s="1">
        <v>1.7640635162337699</v>
      </c>
      <c r="M10" s="1">
        <v>0.45885153748917701</v>
      </c>
      <c r="N10" s="1">
        <v>0.31324979489177501</v>
      </c>
      <c r="O10" s="1">
        <v>1.04967761298701</v>
      </c>
    </row>
    <row r="11" spans="1:15" x14ac:dyDescent="0.25">
      <c r="A11" t="s">
        <v>101</v>
      </c>
      <c r="B11" t="s">
        <v>423</v>
      </c>
      <c r="C11" t="s">
        <v>205</v>
      </c>
      <c r="D11" s="6">
        <v>33.468699999999998</v>
      </c>
      <c r="E11" s="6">
        <v>-105.53489999999999</v>
      </c>
      <c r="F11" s="6" t="s">
        <v>588</v>
      </c>
      <c r="G11" s="6" t="s">
        <v>636</v>
      </c>
      <c r="H11" s="1">
        <v>9</v>
      </c>
      <c r="I11" s="1">
        <v>0.114608999999999</v>
      </c>
      <c r="J11" s="1">
        <v>1.02976378062581</v>
      </c>
      <c r="K11" s="1">
        <v>0.227193161139705</v>
      </c>
      <c r="L11" s="1">
        <v>1.6265126709428499</v>
      </c>
      <c r="M11" s="1">
        <v>0.351802671572162</v>
      </c>
      <c r="N11" s="1">
        <v>0.38117828757403399</v>
      </c>
      <c r="O11" s="1">
        <v>1.36786717075345</v>
      </c>
    </row>
    <row r="12" spans="1:15" x14ac:dyDescent="0.25">
      <c r="A12" t="s">
        <v>103</v>
      </c>
      <c r="B12" t="s">
        <v>426</v>
      </c>
      <c r="C12" t="s">
        <v>205</v>
      </c>
      <c r="D12" s="6">
        <v>36.5854</v>
      </c>
      <c r="E12" s="6">
        <v>-105.452</v>
      </c>
      <c r="F12" s="6" t="s">
        <v>486</v>
      </c>
      <c r="G12" s="6" t="s">
        <v>570</v>
      </c>
      <c r="H12" s="1">
        <v>8</v>
      </c>
      <c r="I12" s="1">
        <v>7.5516111111111096E-3</v>
      </c>
      <c r="J12" s="1">
        <v>0.63027649999999902</v>
      </c>
      <c r="K12" s="1">
        <v>0.31994444444444398</v>
      </c>
      <c r="L12" s="1">
        <v>1.3360114999999999</v>
      </c>
      <c r="M12" s="1">
        <v>0.302854333333333</v>
      </c>
      <c r="N12" s="1">
        <v>0.14685883333333299</v>
      </c>
      <c r="O12" s="1">
        <v>0.58911999999999998</v>
      </c>
    </row>
    <row r="13" spans="1:15" x14ac:dyDescent="0.25">
      <c r="A13" t="s">
        <v>103</v>
      </c>
      <c r="B13" t="s">
        <v>426</v>
      </c>
      <c r="C13" t="s">
        <v>205</v>
      </c>
      <c r="D13" s="6">
        <v>36.5854</v>
      </c>
      <c r="E13" s="6">
        <v>-105.452</v>
      </c>
      <c r="F13" s="6" t="s">
        <v>488</v>
      </c>
      <c r="G13" s="6" t="s">
        <v>571</v>
      </c>
      <c r="H13" s="1">
        <v>8</v>
      </c>
      <c r="I13" s="1">
        <v>7.5516111111111096E-3</v>
      </c>
      <c r="J13" s="1">
        <v>0.47581152404479599</v>
      </c>
      <c r="K13" s="1">
        <v>0.22503784741828201</v>
      </c>
      <c r="L13" s="1">
        <v>1.1166936470920401</v>
      </c>
      <c r="M13" s="1">
        <v>0.24206050145868599</v>
      </c>
      <c r="N13" s="1">
        <v>0.12518316247882599</v>
      </c>
      <c r="O13" s="1">
        <v>0.44594275974025999</v>
      </c>
    </row>
    <row r="14" spans="1:15" x14ac:dyDescent="0.25">
      <c r="A14" t="s">
        <v>103</v>
      </c>
      <c r="B14" t="s">
        <v>426</v>
      </c>
      <c r="C14" t="s">
        <v>205</v>
      </c>
      <c r="D14" s="6">
        <v>36.5854</v>
      </c>
      <c r="E14" s="6">
        <v>-105.452</v>
      </c>
      <c r="F14" s="6" t="s">
        <v>588</v>
      </c>
      <c r="G14" s="6" t="s">
        <v>635</v>
      </c>
      <c r="H14" s="1">
        <v>8</v>
      </c>
      <c r="I14" s="1">
        <v>7.5516111111111096E-3</v>
      </c>
      <c r="J14" s="1">
        <v>0.44935709674843899</v>
      </c>
      <c r="K14" s="1">
        <v>0.152627228682614</v>
      </c>
      <c r="L14" s="1">
        <v>1.0381777845412801</v>
      </c>
      <c r="M14" s="1">
        <v>0.26364730284612897</v>
      </c>
      <c r="N14" s="1">
        <v>0.15252714979511101</v>
      </c>
      <c r="O14" s="1">
        <v>0.57229920129590595</v>
      </c>
    </row>
    <row r="15" spans="1:15" x14ac:dyDescent="0.25">
      <c r="A15" t="s">
        <v>97</v>
      </c>
      <c r="B15" t="s">
        <v>417</v>
      </c>
      <c r="C15" t="s">
        <v>229</v>
      </c>
      <c r="D15" s="6">
        <v>35.825800000000001</v>
      </c>
      <c r="E15" s="6">
        <v>-93.203000000000003</v>
      </c>
      <c r="F15" s="6" t="s">
        <v>486</v>
      </c>
      <c r="G15" s="6" t="s">
        <v>566</v>
      </c>
      <c r="H15" s="1">
        <v>11</v>
      </c>
      <c r="I15" s="1">
        <v>0.34597259090908999</v>
      </c>
      <c r="J15" s="1">
        <v>3.7422018636363599</v>
      </c>
      <c r="K15" s="1">
        <v>1.3913181818181799</v>
      </c>
      <c r="L15" s="1">
        <v>7.8807066818181797</v>
      </c>
      <c r="M15" s="1">
        <v>4.3456702727272702</v>
      </c>
      <c r="N15" s="1">
        <v>0.299165272727272</v>
      </c>
      <c r="O15" s="1">
        <v>3.2513099999999899</v>
      </c>
    </row>
    <row r="16" spans="1:15" x14ac:dyDescent="0.25">
      <c r="A16" t="s">
        <v>97</v>
      </c>
      <c r="B16" t="s">
        <v>417</v>
      </c>
      <c r="C16" t="s">
        <v>229</v>
      </c>
      <c r="D16" s="6">
        <v>35.825800000000001</v>
      </c>
      <c r="E16" s="6">
        <v>-93.203000000000003</v>
      </c>
      <c r="F16" s="6" t="s">
        <v>488</v>
      </c>
      <c r="G16" s="6" t="s">
        <v>567</v>
      </c>
      <c r="H16" s="1">
        <v>11</v>
      </c>
      <c r="I16" s="1">
        <v>0.34597259090908999</v>
      </c>
      <c r="J16" s="1">
        <v>3.0382452883728601</v>
      </c>
      <c r="K16" s="1">
        <v>1.11085853096179</v>
      </c>
      <c r="L16" s="1">
        <v>6.9516441461274203</v>
      </c>
      <c r="M16" s="1">
        <v>2.97813008992095</v>
      </c>
      <c r="N16" s="1">
        <v>0.27017129178430299</v>
      </c>
      <c r="O16" s="1">
        <v>2.3194820341614899</v>
      </c>
    </row>
    <row r="17" spans="1:15" x14ac:dyDescent="0.25">
      <c r="A17" t="s">
        <v>97</v>
      </c>
      <c r="B17" t="s">
        <v>417</v>
      </c>
      <c r="C17" t="s">
        <v>229</v>
      </c>
      <c r="D17" s="6">
        <v>35.825800000000001</v>
      </c>
      <c r="E17" s="6">
        <v>-93.203000000000003</v>
      </c>
      <c r="F17" s="6" t="s">
        <v>588</v>
      </c>
      <c r="G17" s="6" t="s">
        <v>634</v>
      </c>
      <c r="H17" s="1">
        <v>11</v>
      </c>
      <c r="I17" s="1">
        <v>0.34597259090908999</v>
      </c>
      <c r="J17" s="1">
        <v>2.9384929543350702</v>
      </c>
      <c r="K17" s="1">
        <v>0.88215545532780704</v>
      </c>
      <c r="L17" s="1">
        <v>5.1914592076646704</v>
      </c>
      <c r="M17" s="1">
        <v>1.94486001187962</v>
      </c>
      <c r="N17" s="1">
        <v>0.28360174169095098</v>
      </c>
      <c r="O17" s="1">
        <v>2.6256806818760801</v>
      </c>
    </row>
    <row r="18" spans="1:15" x14ac:dyDescent="0.25">
      <c r="A18" t="s">
        <v>96</v>
      </c>
      <c r="B18" t="s">
        <v>416</v>
      </c>
      <c r="C18" t="s">
        <v>196</v>
      </c>
      <c r="D18" s="6">
        <v>47.582299999999996</v>
      </c>
      <c r="E18" s="6">
        <v>-108.7196</v>
      </c>
      <c r="F18" s="6" t="s">
        <v>486</v>
      </c>
      <c r="G18" s="6" t="s">
        <v>564</v>
      </c>
      <c r="H18" s="1">
        <v>11</v>
      </c>
      <c r="I18" s="1">
        <v>5.2346409090908999E-2</v>
      </c>
      <c r="J18" s="1">
        <v>0.80124927272727198</v>
      </c>
      <c r="K18" s="1">
        <v>0.22404545454545399</v>
      </c>
      <c r="L18" s="1">
        <v>1.4098921363636301</v>
      </c>
      <c r="M18" s="1">
        <v>0.22841559090909</v>
      </c>
      <c r="N18" s="1">
        <v>0.13470536363636301</v>
      </c>
      <c r="O18" s="1">
        <v>0.66595909090909</v>
      </c>
    </row>
    <row r="19" spans="1:15" x14ac:dyDescent="0.25">
      <c r="A19" t="s">
        <v>96</v>
      </c>
      <c r="B19" t="s">
        <v>416</v>
      </c>
      <c r="C19" t="s">
        <v>196</v>
      </c>
      <c r="D19" s="6">
        <v>47.582299999999996</v>
      </c>
      <c r="E19" s="6">
        <v>-108.7196</v>
      </c>
      <c r="F19" s="6" t="s">
        <v>488</v>
      </c>
      <c r="G19" s="6" t="s">
        <v>565</v>
      </c>
      <c r="H19" s="1">
        <v>11</v>
      </c>
      <c r="I19" s="1">
        <v>5.2346409090908999E-2</v>
      </c>
      <c r="J19" s="1">
        <v>0.91387280069169996</v>
      </c>
      <c r="K19" s="1">
        <v>0.26758394504046701</v>
      </c>
      <c r="L19" s="1">
        <v>1.6247291196499201</v>
      </c>
      <c r="M19" s="1">
        <v>0.30710919201486903</v>
      </c>
      <c r="N19" s="1">
        <v>0.153897942923019</v>
      </c>
      <c r="O19" s="1">
        <v>0.72485457763975203</v>
      </c>
    </row>
    <row r="20" spans="1:15" x14ac:dyDescent="0.25">
      <c r="A20" t="s">
        <v>96</v>
      </c>
      <c r="B20" t="s">
        <v>416</v>
      </c>
      <c r="C20" t="s">
        <v>196</v>
      </c>
      <c r="D20" s="6">
        <v>47.582299999999996</v>
      </c>
      <c r="E20" s="6">
        <v>-108.7196</v>
      </c>
      <c r="F20" s="6" t="s">
        <v>588</v>
      </c>
      <c r="G20" s="6" t="s">
        <v>633</v>
      </c>
      <c r="H20" s="1">
        <v>11</v>
      </c>
      <c r="I20" s="1">
        <v>5.2346409090908999E-2</v>
      </c>
      <c r="J20" s="1">
        <v>0.87659227196538103</v>
      </c>
      <c r="K20" s="1">
        <v>0.198728450367052</v>
      </c>
      <c r="L20" s="1">
        <v>1.4902730963520201</v>
      </c>
      <c r="M20" s="1">
        <v>0.232203396873428</v>
      </c>
      <c r="N20" s="1">
        <v>0.16012023083033999</v>
      </c>
      <c r="O20" s="1">
        <v>0.76603263120428999</v>
      </c>
    </row>
    <row r="21" spans="1:15" x14ac:dyDescent="0.25">
      <c r="A21" t="s">
        <v>92</v>
      </c>
      <c r="B21" t="s">
        <v>414</v>
      </c>
      <c r="C21" t="s">
        <v>415</v>
      </c>
      <c r="D21" s="6">
        <v>46.894799999999996</v>
      </c>
      <c r="E21" s="6">
        <v>-103.3777</v>
      </c>
      <c r="F21" s="6" t="s">
        <v>486</v>
      </c>
      <c r="G21" s="6" t="s">
        <v>562</v>
      </c>
      <c r="H21" s="1">
        <v>11</v>
      </c>
      <c r="I21" s="1">
        <v>0.120609739130434</v>
      </c>
      <c r="J21" s="1">
        <v>1.3827326956521699</v>
      </c>
      <c r="K21" s="1">
        <v>0.59243478260869498</v>
      </c>
      <c r="L21" s="1">
        <v>2.4309262173913</v>
      </c>
      <c r="M21" s="1">
        <v>0.92919799999999997</v>
      </c>
      <c r="N21" s="1">
        <v>0.14828704347825999</v>
      </c>
      <c r="O21" s="1">
        <v>1.3577634782608601</v>
      </c>
    </row>
    <row r="22" spans="1:15" x14ac:dyDescent="0.25">
      <c r="A22" t="s">
        <v>92</v>
      </c>
      <c r="B22" t="s">
        <v>414</v>
      </c>
      <c r="C22" t="s">
        <v>415</v>
      </c>
      <c r="D22" s="6">
        <v>46.894799999999996</v>
      </c>
      <c r="E22" s="6">
        <v>-103.3777</v>
      </c>
      <c r="F22" s="6" t="s">
        <v>488</v>
      </c>
      <c r="G22" s="6" t="s">
        <v>563</v>
      </c>
      <c r="H22" s="1">
        <v>11</v>
      </c>
      <c r="I22" s="1">
        <v>0.120609739130434</v>
      </c>
      <c r="J22" s="1">
        <v>1.5003273702380999</v>
      </c>
      <c r="K22" s="1">
        <v>0.66758747412008301</v>
      </c>
      <c r="L22" s="1">
        <v>2.9387558230331301</v>
      </c>
      <c r="M22" s="1">
        <v>0.902619581469979</v>
      </c>
      <c r="N22" s="1">
        <v>0.26664229699793002</v>
      </c>
      <c r="O22" s="1">
        <v>1.7388235968944099</v>
      </c>
    </row>
    <row r="23" spans="1:15" x14ac:dyDescent="0.25">
      <c r="A23" t="s">
        <v>92</v>
      </c>
      <c r="B23" t="s">
        <v>414</v>
      </c>
      <c r="C23" t="s">
        <v>415</v>
      </c>
      <c r="D23" s="6">
        <v>46.894799999999996</v>
      </c>
      <c r="E23" s="6">
        <v>-103.3777</v>
      </c>
      <c r="F23" s="6" t="s">
        <v>588</v>
      </c>
      <c r="G23" s="6" t="s">
        <v>632</v>
      </c>
      <c r="H23" s="1">
        <v>11</v>
      </c>
      <c r="I23" s="1">
        <v>0.120609739130434</v>
      </c>
      <c r="J23" s="1">
        <v>1.4176102700778599</v>
      </c>
      <c r="K23" s="1">
        <v>0.37996117171580401</v>
      </c>
      <c r="L23" s="1">
        <v>2.83865210851816</v>
      </c>
      <c r="M23" s="1">
        <v>0.74483925859726097</v>
      </c>
      <c r="N23" s="1">
        <v>0.28967063234481599</v>
      </c>
      <c r="O23" s="1">
        <v>1.8358511296472</v>
      </c>
    </row>
    <row r="24" spans="1:15" x14ac:dyDescent="0.25">
      <c r="A24" t="s">
        <v>90</v>
      </c>
      <c r="B24" t="s">
        <v>405</v>
      </c>
      <c r="C24" t="s">
        <v>320</v>
      </c>
      <c r="D24" s="6">
        <v>35.451000000000001</v>
      </c>
      <c r="E24" s="6">
        <v>-76.207499999999996</v>
      </c>
      <c r="F24" s="6" t="s">
        <v>486</v>
      </c>
      <c r="G24" s="6" t="s">
        <v>560</v>
      </c>
      <c r="H24" s="1">
        <v>12</v>
      </c>
      <c r="I24" s="1">
        <v>2.1485629999999998</v>
      </c>
      <c r="J24" s="1">
        <v>2.5201195909090899</v>
      </c>
      <c r="K24" s="1">
        <v>0.75904545454545402</v>
      </c>
      <c r="L24" s="1">
        <v>7.6212427272727199</v>
      </c>
      <c r="M24" s="1">
        <v>1.58486272727272</v>
      </c>
      <c r="N24" s="1">
        <v>8.8989227272727206E-2</v>
      </c>
      <c r="O24" s="1">
        <v>2.7085827272727201</v>
      </c>
    </row>
    <row r="25" spans="1:15" x14ac:dyDescent="0.25">
      <c r="A25" t="s">
        <v>90</v>
      </c>
      <c r="B25" t="s">
        <v>405</v>
      </c>
      <c r="C25" t="s">
        <v>320</v>
      </c>
      <c r="D25" s="6">
        <v>35.451000000000001</v>
      </c>
      <c r="E25" s="6">
        <v>-76.207499999999996</v>
      </c>
      <c r="F25" s="6" t="s">
        <v>488</v>
      </c>
      <c r="G25" s="6" t="s">
        <v>561</v>
      </c>
      <c r="H25" s="1">
        <v>12</v>
      </c>
      <c r="I25" s="1">
        <v>2.1485629999999998</v>
      </c>
      <c r="J25" s="1">
        <v>3.2068700606248801</v>
      </c>
      <c r="K25" s="1">
        <v>0.94517720685112006</v>
      </c>
      <c r="L25" s="1">
        <v>9.7001841587050599</v>
      </c>
      <c r="M25" s="1">
        <v>2.1704047280632399</v>
      </c>
      <c r="N25" s="1">
        <v>0.17667674648974199</v>
      </c>
      <c r="O25" s="1">
        <v>2.4049741355166598</v>
      </c>
    </row>
    <row r="26" spans="1:15" x14ac:dyDescent="0.25">
      <c r="A26" t="s">
        <v>90</v>
      </c>
      <c r="B26" t="s">
        <v>405</v>
      </c>
      <c r="C26" t="s">
        <v>320</v>
      </c>
      <c r="D26" s="6">
        <v>35.451000000000001</v>
      </c>
      <c r="E26" s="6">
        <v>-76.207499999999996</v>
      </c>
      <c r="F26" s="6" t="s">
        <v>588</v>
      </c>
      <c r="G26" s="6" t="s">
        <v>631</v>
      </c>
      <c r="H26" s="1">
        <v>12</v>
      </c>
      <c r="I26" s="1">
        <v>2.1485629999999998</v>
      </c>
      <c r="J26" s="1">
        <v>2.8834655628301902</v>
      </c>
      <c r="K26" s="1">
        <v>0.63758426753597497</v>
      </c>
      <c r="L26" s="1">
        <v>7.4079614524918398</v>
      </c>
      <c r="M26" s="1">
        <v>1.8380609726202699</v>
      </c>
      <c r="N26" s="1">
        <v>0.16154934893449399</v>
      </c>
      <c r="O26" s="1">
        <v>2.5381624313927</v>
      </c>
    </row>
    <row r="27" spans="1:15" x14ac:dyDescent="0.25">
      <c r="A27" t="s">
        <v>77</v>
      </c>
      <c r="B27" t="s">
        <v>385</v>
      </c>
      <c r="C27" t="s">
        <v>238</v>
      </c>
      <c r="D27" s="6">
        <v>30.092600000000001</v>
      </c>
      <c r="E27" s="6">
        <v>-84.1614</v>
      </c>
      <c r="F27" s="6" t="s">
        <v>486</v>
      </c>
      <c r="G27" s="6" t="s">
        <v>550</v>
      </c>
      <c r="H27" s="1">
        <v>11</v>
      </c>
      <c r="I27" s="1">
        <v>1.91808459090909</v>
      </c>
      <c r="J27" s="1">
        <v>5.1652487272727203</v>
      </c>
      <c r="K27" s="1">
        <v>1.5580909090909001</v>
      </c>
      <c r="L27" s="1">
        <v>13.801729727272701</v>
      </c>
      <c r="M27" s="1">
        <v>1.7653357272727199</v>
      </c>
      <c r="N27" s="1">
        <v>0.19703959090909001</v>
      </c>
      <c r="O27" s="1">
        <v>1.86294</v>
      </c>
    </row>
    <row r="28" spans="1:15" x14ac:dyDescent="0.25">
      <c r="A28" t="s">
        <v>77</v>
      </c>
      <c r="B28" t="s">
        <v>385</v>
      </c>
      <c r="C28" t="s">
        <v>238</v>
      </c>
      <c r="D28" s="6">
        <v>30.092600000000001</v>
      </c>
      <c r="E28" s="6">
        <v>-84.1614</v>
      </c>
      <c r="F28" s="6" t="s">
        <v>488</v>
      </c>
      <c r="G28" s="6" t="s">
        <v>551</v>
      </c>
      <c r="H28" s="1">
        <v>11</v>
      </c>
      <c r="I28" s="1">
        <v>1.91808459090909</v>
      </c>
      <c r="J28" s="1">
        <v>4.9012444545454503</v>
      </c>
      <c r="K28" s="1">
        <v>1.4445063241106699</v>
      </c>
      <c r="L28" s="1">
        <v>14.5025806640316</v>
      </c>
      <c r="M28" s="1">
        <v>2.3638414083004</v>
      </c>
      <c r="N28" s="1">
        <v>0.34562427430830001</v>
      </c>
      <c r="O28" s="1">
        <v>1.93023569169961</v>
      </c>
    </row>
    <row r="29" spans="1:15" x14ac:dyDescent="0.25">
      <c r="A29" t="s">
        <v>77</v>
      </c>
      <c r="B29" t="s">
        <v>385</v>
      </c>
      <c r="C29" t="s">
        <v>238</v>
      </c>
      <c r="D29" s="6">
        <v>30.092600000000001</v>
      </c>
      <c r="E29" s="6">
        <v>-84.1614</v>
      </c>
      <c r="F29" s="6" t="s">
        <v>588</v>
      </c>
      <c r="G29" s="6" t="s">
        <v>630</v>
      </c>
      <c r="H29" s="1">
        <v>11</v>
      </c>
      <c r="I29" s="1">
        <v>1.91808459090909</v>
      </c>
      <c r="J29" s="1">
        <v>4.5314744621327296</v>
      </c>
      <c r="K29" s="1">
        <v>1.0301589329294301</v>
      </c>
      <c r="L29" s="1">
        <v>9.0023456301116909</v>
      </c>
      <c r="M29" s="1">
        <v>2.1492259725689098</v>
      </c>
      <c r="N29" s="1">
        <v>0.329707839673264</v>
      </c>
      <c r="O29" s="1">
        <v>2.1660918785236798</v>
      </c>
    </row>
    <row r="30" spans="1:15" x14ac:dyDescent="0.25">
      <c r="A30" t="s">
        <v>86</v>
      </c>
      <c r="B30" t="s">
        <v>397</v>
      </c>
      <c r="C30" t="s">
        <v>398</v>
      </c>
      <c r="D30" s="6">
        <v>34.343299999999999</v>
      </c>
      <c r="E30" s="6">
        <v>-87.338800000000006</v>
      </c>
      <c r="F30" s="6" t="s">
        <v>486</v>
      </c>
      <c r="G30" s="6" t="s">
        <v>558</v>
      </c>
      <c r="H30" s="1">
        <v>11</v>
      </c>
      <c r="I30" s="1">
        <v>0.78648142105263097</v>
      </c>
      <c r="J30" s="1">
        <v>6.7407318421052604</v>
      </c>
      <c r="K30" s="1">
        <v>2.3463684210526301</v>
      </c>
      <c r="L30" s="1">
        <v>14.2802571052631</v>
      </c>
      <c r="M30" s="1">
        <v>3.63421694736842</v>
      </c>
      <c r="N30" s="1">
        <v>0.23851963157894701</v>
      </c>
      <c r="O30" s="1">
        <v>2.53890631578947</v>
      </c>
    </row>
    <row r="31" spans="1:15" x14ac:dyDescent="0.25">
      <c r="A31" t="s">
        <v>86</v>
      </c>
      <c r="B31" t="s">
        <v>397</v>
      </c>
      <c r="C31" t="s">
        <v>398</v>
      </c>
      <c r="D31" s="6">
        <v>34.343299999999999</v>
      </c>
      <c r="E31" s="6">
        <v>-87.338800000000006</v>
      </c>
      <c r="F31" s="6" t="s">
        <v>488</v>
      </c>
      <c r="G31" s="6" t="s">
        <v>559</v>
      </c>
      <c r="H31" s="1">
        <v>11</v>
      </c>
      <c r="I31" s="1">
        <v>0.78648142105263097</v>
      </c>
      <c r="J31" s="1">
        <v>5.1117460883116896</v>
      </c>
      <c r="K31" s="1">
        <v>1.9067137844611499</v>
      </c>
      <c r="L31" s="1">
        <v>12.7203092082251</v>
      </c>
      <c r="M31" s="1">
        <v>3.2158866741399001</v>
      </c>
      <c r="N31" s="1">
        <v>0.32451156525404401</v>
      </c>
      <c r="O31" s="1">
        <v>2.1149244333561201</v>
      </c>
    </row>
    <row r="32" spans="1:15" x14ac:dyDescent="0.25">
      <c r="A32" t="s">
        <v>86</v>
      </c>
      <c r="B32" t="s">
        <v>397</v>
      </c>
      <c r="C32" t="s">
        <v>398</v>
      </c>
      <c r="D32" s="6">
        <v>34.343299999999999</v>
      </c>
      <c r="E32" s="6">
        <v>-87.338800000000006</v>
      </c>
      <c r="F32" s="6" t="s">
        <v>588</v>
      </c>
      <c r="G32" s="6" t="s">
        <v>629</v>
      </c>
      <c r="H32" s="1">
        <v>11</v>
      </c>
      <c r="I32" s="1">
        <v>0.78648142105263097</v>
      </c>
      <c r="J32" s="1">
        <v>4.9316368181566999</v>
      </c>
      <c r="K32" s="1">
        <v>1.4732773045760299</v>
      </c>
      <c r="L32" s="1">
        <v>8.3591499911611393</v>
      </c>
      <c r="M32" s="1">
        <v>2.1314592459478798</v>
      </c>
      <c r="N32" s="1">
        <v>0.31188069015627101</v>
      </c>
      <c r="O32" s="1">
        <v>2.2543437717405101</v>
      </c>
    </row>
    <row r="33" spans="1:15" x14ac:dyDescent="0.25">
      <c r="A33" t="s">
        <v>82</v>
      </c>
      <c r="B33" t="s">
        <v>396</v>
      </c>
      <c r="C33" t="s">
        <v>301</v>
      </c>
      <c r="D33" s="6">
        <v>38.5229</v>
      </c>
      <c r="E33" s="6">
        <v>-78.434799999999996</v>
      </c>
      <c r="F33" s="6" t="s">
        <v>486</v>
      </c>
      <c r="G33" s="6" t="s">
        <v>556</v>
      </c>
      <c r="H33" s="1">
        <v>10</v>
      </c>
      <c r="I33" s="1">
        <v>0.29286686956521701</v>
      </c>
      <c r="J33" s="1">
        <v>1.72103147826086</v>
      </c>
      <c r="K33" s="1">
        <v>0.85352173913043405</v>
      </c>
      <c r="L33" s="1">
        <v>6.56732195652173</v>
      </c>
      <c r="M33" s="1">
        <v>2.17066582608695</v>
      </c>
      <c r="N33" s="1">
        <v>7.2661217391304295E-2</v>
      </c>
      <c r="O33" s="1">
        <v>1.09371808695652</v>
      </c>
    </row>
    <row r="34" spans="1:15" x14ac:dyDescent="0.25">
      <c r="A34" t="s">
        <v>82</v>
      </c>
      <c r="B34" t="s">
        <v>396</v>
      </c>
      <c r="C34" t="s">
        <v>301</v>
      </c>
      <c r="D34" s="6">
        <v>38.5229</v>
      </c>
      <c r="E34" s="6">
        <v>-78.434799999999996</v>
      </c>
      <c r="F34" s="6" t="s">
        <v>488</v>
      </c>
      <c r="G34" s="6" t="s">
        <v>557</v>
      </c>
      <c r="H34" s="1">
        <v>10</v>
      </c>
      <c r="I34" s="1">
        <v>0.29286686956521701</v>
      </c>
      <c r="J34" s="1">
        <v>2.0818703010352002</v>
      </c>
      <c r="K34" s="1">
        <v>0.95662875964615102</v>
      </c>
      <c r="L34" s="1">
        <v>7.3857857089591601</v>
      </c>
      <c r="M34" s="1">
        <v>2.61191554507811</v>
      </c>
      <c r="N34" s="1">
        <v>0.12835359580274799</v>
      </c>
      <c r="O34" s="1">
        <v>1.0629819573122501</v>
      </c>
    </row>
    <row r="35" spans="1:15" x14ac:dyDescent="0.25">
      <c r="A35" t="s">
        <v>82</v>
      </c>
      <c r="B35" t="s">
        <v>396</v>
      </c>
      <c r="C35" t="s">
        <v>301</v>
      </c>
      <c r="D35" s="6">
        <v>38.5229</v>
      </c>
      <c r="E35" s="6">
        <v>-78.434799999999996</v>
      </c>
      <c r="F35" s="6" t="s">
        <v>588</v>
      </c>
      <c r="G35" s="6" t="s">
        <v>628</v>
      </c>
      <c r="H35" s="1">
        <v>10</v>
      </c>
      <c r="I35" s="1">
        <v>0.29286686956521701</v>
      </c>
      <c r="J35" s="1">
        <v>1.9498842428709799</v>
      </c>
      <c r="K35" s="1">
        <v>0.60610714943606203</v>
      </c>
      <c r="L35" s="1">
        <v>5.6010386381814099</v>
      </c>
      <c r="M35" s="1">
        <v>1.6528715023803999</v>
      </c>
      <c r="N35" s="1">
        <v>0.109176398606427</v>
      </c>
      <c r="O35" s="1">
        <v>1.10916155167443</v>
      </c>
    </row>
    <row r="36" spans="1:15" x14ac:dyDescent="0.25">
      <c r="A36" t="s">
        <v>80</v>
      </c>
      <c r="B36" t="s">
        <v>393</v>
      </c>
      <c r="C36" t="s">
        <v>296</v>
      </c>
      <c r="D36" s="6">
        <v>46.288899999999998</v>
      </c>
      <c r="E36" s="6">
        <v>-85.950299999999999</v>
      </c>
      <c r="F36" s="6" t="s">
        <v>486</v>
      </c>
      <c r="G36" s="6" t="s">
        <v>554</v>
      </c>
      <c r="H36" s="1">
        <v>12</v>
      </c>
      <c r="I36" s="1">
        <v>0.23814934782608599</v>
      </c>
      <c r="J36" s="1">
        <v>1.63303508695652</v>
      </c>
      <c r="K36" s="1">
        <v>0.32778260869565201</v>
      </c>
      <c r="L36" s="1">
        <v>3.1402414347826002</v>
      </c>
      <c r="M36" s="1">
        <v>0.31066852173913001</v>
      </c>
      <c r="N36" s="1">
        <v>2.52370434782608E-2</v>
      </c>
      <c r="O36" s="1">
        <v>0.55028608695652104</v>
      </c>
    </row>
    <row r="37" spans="1:15" x14ac:dyDescent="0.25">
      <c r="A37" t="s">
        <v>80</v>
      </c>
      <c r="B37" t="s">
        <v>393</v>
      </c>
      <c r="C37" t="s">
        <v>296</v>
      </c>
      <c r="D37" s="6">
        <v>46.288899999999998</v>
      </c>
      <c r="E37" s="6">
        <v>-85.950299999999999</v>
      </c>
      <c r="F37" s="6" t="s">
        <v>488</v>
      </c>
      <c r="G37" s="6" t="s">
        <v>555</v>
      </c>
      <c r="H37" s="1">
        <v>12</v>
      </c>
      <c r="I37" s="1">
        <v>0.23814934782608599</v>
      </c>
      <c r="J37" s="1">
        <v>1.14913493913043</v>
      </c>
      <c r="K37" s="1">
        <v>0.25995362318840598</v>
      </c>
      <c r="L37" s="1">
        <v>2.9101153684782601</v>
      </c>
      <c r="M37" s="1">
        <v>0.32357090579710202</v>
      </c>
      <c r="N37" s="1">
        <v>5.4393346739130398E-2</v>
      </c>
      <c r="O37" s="1">
        <v>0.58265842608695695</v>
      </c>
    </row>
    <row r="38" spans="1:15" x14ac:dyDescent="0.25">
      <c r="A38" t="s">
        <v>80</v>
      </c>
      <c r="B38" t="s">
        <v>393</v>
      </c>
      <c r="C38" t="s">
        <v>296</v>
      </c>
      <c r="D38" s="6">
        <v>46.288899999999998</v>
      </c>
      <c r="E38" s="6">
        <v>-85.950299999999999</v>
      </c>
      <c r="F38" s="6" t="s">
        <v>588</v>
      </c>
      <c r="G38" s="6" t="s">
        <v>627</v>
      </c>
      <c r="H38" s="1">
        <v>12</v>
      </c>
      <c r="I38" s="1">
        <v>0.23814934782608599</v>
      </c>
      <c r="J38" s="1">
        <v>1.0561177940762201</v>
      </c>
      <c r="K38" s="1">
        <v>0.20464771054654901</v>
      </c>
      <c r="L38" s="1">
        <v>2.79505876705529</v>
      </c>
      <c r="M38" s="1">
        <v>0.26792451389111399</v>
      </c>
      <c r="N38" s="1">
        <v>5.2210093281530298E-2</v>
      </c>
      <c r="O38" s="1">
        <v>0.58400640325731301</v>
      </c>
    </row>
    <row r="39" spans="1:15" x14ac:dyDescent="0.25">
      <c r="A39" t="s">
        <v>78</v>
      </c>
      <c r="B39" t="s">
        <v>386</v>
      </c>
      <c r="C39" t="s">
        <v>205</v>
      </c>
      <c r="D39" s="6">
        <v>36.0139</v>
      </c>
      <c r="E39" s="6">
        <v>-106.8447</v>
      </c>
      <c r="F39" s="6" t="s">
        <v>486</v>
      </c>
      <c r="G39" s="6" t="s">
        <v>552</v>
      </c>
      <c r="H39" s="1">
        <v>8</v>
      </c>
      <c r="I39" s="1">
        <v>9.7945318181818106E-2</v>
      </c>
      <c r="J39" s="1">
        <v>0.65876818181818197</v>
      </c>
      <c r="K39" s="1">
        <v>0.206454545454545</v>
      </c>
      <c r="L39" s="1">
        <v>1.56405104545454</v>
      </c>
      <c r="M39" s="1">
        <v>0.29789113636363601</v>
      </c>
      <c r="N39" s="1">
        <v>0.31234768181818101</v>
      </c>
      <c r="O39" s="1">
        <v>0.28831527272727198</v>
      </c>
    </row>
    <row r="40" spans="1:15" x14ac:dyDescent="0.25">
      <c r="A40" t="s">
        <v>78</v>
      </c>
      <c r="B40" t="s">
        <v>386</v>
      </c>
      <c r="C40" t="s">
        <v>205</v>
      </c>
      <c r="D40" s="6">
        <v>36.0139</v>
      </c>
      <c r="E40" s="6">
        <v>-106.8447</v>
      </c>
      <c r="F40" s="6" t="s">
        <v>488</v>
      </c>
      <c r="G40" s="6" t="s">
        <v>553</v>
      </c>
      <c r="H40" s="1">
        <v>8</v>
      </c>
      <c r="I40" s="1">
        <v>9.7945318181818106E-2</v>
      </c>
      <c r="J40" s="1">
        <v>0.60940342640692602</v>
      </c>
      <c r="K40" s="1">
        <v>0.230421280473912</v>
      </c>
      <c r="L40" s="1">
        <v>1.49199470998519</v>
      </c>
      <c r="M40" s="1">
        <v>0.374235297248804</v>
      </c>
      <c r="N40" s="1">
        <v>0.27081370366256602</v>
      </c>
      <c r="O40" s="1">
        <v>0.33547500615174303</v>
      </c>
    </row>
    <row r="41" spans="1:15" x14ac:dyDescent="0.25">
      <c r="A41" t="s">
        <v>78</v>
      </c>
      <c r="B41" t="s">
        <v>386</v>
      </c>
      <c r="C41" t="s">
        <v>205</v>
      </c>
      <c r="D41" s="6">
        <v>36.0139</v>
      </c>
      <c r="E41" s="6">
        <v>-106.8447</v>
      </c>
      <c r="F41" s="6" t="s">
        <v>588</v>
      </c>
      <c r="G41" s="6" t="s">
        <v>626</v>
      </c>
      <c r="H41" s="1">
        <v>8</v>
      </c>
      <c r="I41" s="1">
        <v>9.7945318181818106E-2</v>
      </c>
      <c r="J41" s="1">
        <v>0.57140956385008801</v>
      </c>
      <c r="K41" s="1">
        <v>0.16816842420032199</v>
      </c>
      <c r="L41" s="1">
        <v>1.3792890177521799</v>
      </c>
      <c r="M41" s="1">
        <v>0.37138426688628001</v>
      </c>
      <c r="N41" s="1">
        <v>0.31039299540762899</v>
      </c>
      <c r="O41" s="1">
        <v>0.43418713084029997</v>
      </c>
    </row>
    <row r="42" spans="1:15" x14ac:dyDescent="0.25">
      <c r="A42" t="s">
        <v>73</v>
      </c>
      <c r="B42" t="s">
        <v>380</v>
      </c>
      <c r="C42" t="s">
        <v>205</v>
      </c>
      <c r="D42" s="6">
        <v>33.459800000000001</v>
      </c>
      <c r="E42" s="6">
        <v>-104.4042</v>
      </c>
      <c r="F42" s="6" t="s">
        <v>486</v>
      </c>
      <c r="G42" s="6" t="s">
        <v>548</v>
      </c>
      <c r="H42" s="1">
        <v>10</v>
      </c>
      <c r="I42" s="1">
        <v>0.21966563636363601</v>
      </c>
      <c r="J42" s="1">
        <v>1.9592186363636299</v>
      </c>
      <c r="K42" s="1">
        <v>0.91463636363636303</v>
      </c>
      <c r="L42" s="1">
        <v>3.5384086818181801</v>
      </c>
      <c r="M42" s="1">
        <v>2.0255408181818102</v>
      </c>
      <c r="N42" s="1">
        <v>0.77952609090908997</v>
      </c>
      <c r="O42" s="1">
        <v>4.4099863636363601</v>
      </c>
    </row>
    <row r="43" spans="1:15" x14ac:dyDescent="0.25">
      <c r="A43" t="s">
        <v>73</v>
      </c>
      <c r="B43" t="s">
        <v>380</v>
      </c>
      <c r="C43" t="s">
        <v>205</v>
      </c>
      <c r="D43" s="6">
        <v>33.459800000000001</v>
      </c>
      <c r="E43" s="6">
        <v>-104.4042</v>
      </c>
      <c r="F43" s="6" t="s">
        <v>488</v>
      </c>
      <c r="G43" s="6" t="s">
        <v>549</v>
      </c>
      <c r="H43" s="1">
        <v>10</v>
      </c>
      <c r="I43" s="1">
        <v>0.21966563636363601</v>
      </c>
      <c r="J43" s="1">
        <v>1.7956708972708499</v>
      </c>
      <c r="K43" s="1">
        <v>0.74095115753811402</v>
      </c>
      <c r="L43" s="1">
        <v>2.9706225521739098</v>
      </c>
      <c r="M43" s="1">
        <v>1.4065182719932201</v>
      </c>
      <c r="N43" s="1">
        <v>0.65570902859025004</v>
      </c>
      <c r="O43" s="1">
        <v>3.5742367374364798</v>
      </c>
    </row>
    <row r="44" spans="1:15" x14ac:dyDescent="0.25">
      <c r="A44" t="s">
        <v>73</v>
      </c>
      <c r="B44" t="s">
        <v>380</v>
      </c>
      <c r="C44" t="s">
        <v>205</v>
      </c>
      <c r="D44" s="6">
        <v>33.459800000000001</v>
      </c>
      <c r="E44" s="6">
        <v>-104.4042</v>
      </c>
      <c r="F44" s="6" t="s">
        <v>588</v>
      </c>
      <c r="G44" s="6" t="s">
        <v>625</v>
      </c>
      <c r="H44" s="1">
        <v>10</v>
      </c>
      <c r="I44" s="1">
        <v>0.21966563636363601</v>
      </c>
      <c r="J44" s="1">
        <v>1.8672520125837799</v>
      </c>
      <c r="K44" s="1">
        <v>0.49444491149539799</v>
      </c>
      <c r="L44" s="1">
        <v>2.7213896316177801</v>
      </c>
      <c r="M44" s="1">
        <v>1.29835100859979</v>
      </c>
      <c r="N44" s="1">
        <v>0.85165879981196801</v>
      </c>
      <c r="O44" s="1">
        <v>4.74321887885508</v>
      </c>
    </row>
    <row r="45" spans="1:15" x14ac:dyDescent="0.25">
      <c r="A45" t="s">
        <v>72</v>
      </c>
      <c r="B45" t="s">
        <v>379</v>
      </c>
      <c r="C45" t="s">
        <v>210</v>
      </c>
      <c r="D45" s="6">
        <v>40.278300000000002</v>
      </c>
      <c r="E45" s="6">
        <v>-105.5457</v>
      </c>
      <c r="F45" s="6" t="s">
        <v>486</v>
      </c>
      <c r="G45" s="6" t="s">
        <v>546</v>
      </c>
      <c r="H45" s="1">
        <v>9</v>
      </c>
      <c r="I45" s="1">
        <v>6.2974347826086899E-3</v>
      </c>
      <c r="J45" s="1">
        <v>0.62633060869565205</v>
      </c>
      <c r="K45" s="1">
        <v>0.190173913043478</v>
      </c>
      <c r="L45" s="1">
        <v>1.0123950869565199</v>
      </c>
      <c r="M45" s="1">
        <v>0.23031130434782601</v>
      </c>
      <c r="N45" s="1">
        <v>8.3527608695652095E-2</v>
      </c>
      <c r="O45" s="1">
        <v>0.64791130434782596</v>
      </c>
    </row>
    <row r="46" spans="1:15" x14ac:dyDescent="0.25">
      <c r="A46" t="s">
        <v>72</v>
      </c>
      <c r="B46" t="s">
        <v>379</v>
      </c>
      <c r="C46" t="s">
        <v>210</v>
      </c>
      <c r="D46" s="6">
        <v>40.278300000000002</v>
      </c>
      <c r="E46" s="6">
        <v>-105.5457</v>
      </c>
      <c r="F46" s="6" t="s">
        <v>488</v>
      </c>
      <c r="G46" s="6" t="s">
        <v>547</v>
      </c>
      <c r="H46" s="1">
        <v>9</v>
      </c>
      <c r="I46" s="1">
        <v>6.2974347826086899E-3</v>
      </c>
      <c r="J46" s="1">
        <v>0.66973880072463798</v>
      </c>
      <c r="K46" s="1">
        <v>0.19804384057971</v>
      </c>
      <c r="L46" s="1">
        <v>1.0262771431159401</v>
      </c>
      <c r="M46" s="1">
        <v>0.19046847101449299</v>
      </c>
      <c r="N46" s="1">
        <v>0.132765428985507</v>
      </c>
      <c r="O46" s="1">
        <v>0.54229658695652205</v>
      </c>
    </row>
    <row r="47" spans="1:15" x14ac:dyDescent="0.25">
      <c r="A47" t="s">
        <v>72</v>
      </c>
      <c r="B47" t="s">
        <v>379</v>
      </c>
      <c r="C47" t="s">
        <v>210</v>
      </c>
      <c r="D47" s="6">
        <v>40.278300000000002</v>
      </c>
      <c r="E47" s="6">
        <v>-105.5457</v>
      </c>
      <c r="F47" s="6" t="s">
        <v>588</v>
      </c>
      <c r="G47" s="6" t="s">
        <v>624</v>
      </c>
      <c r="H47" s="1">
        <v>9</v>
      </c>
      <c r="I47" s="1">
        <v>6.2974347826086899E-3</v>
      </c>
      <c r="J47" s="1">
        <v>0.654266628230873</v>
      </c>
      <c r="K47" s="1">
        <v>0.18187954209125101</v>
      </c>
      <c r="L47" s="1">
        <v>0.90279867456579099</v>
      </c>
      <c r="M47" s="1">
        <v>0.165295477221445</v>
      </c>
      <c r="N47" s="1">
        <v>0.13018101941330901</v>
      </c>
      <c r="O47" s="1">
        <v>0.57345562903484804</v>
      </c>
    </row>
    <row r="48" spans="1:15" x14ac:dyDescent="0.25">
      <c r="A48" t="s">
        <v>63</v>
      </c>
      <c r="B48" t="s">
        <v>353</v>
      </c>
      <c r="C48" t="s">
        <v>245</v>
      </c>
      <c r="D48" s="6">
        <v>30.740500000000001</v>
      </c>
      <c r="E48" s="6">
        <v>-82.128299999999996</v>
      </c>
      <c r="F48" s="6" t="s">
        <v>486</v>
      </c>
      <c r="G48" s="6" t="s">
        <v>542</v>
      </c>
      <c r="H48" s="1">
        <v>11</v>
      </c>
      <c r="I48" s="1">
        <v>1.3823539130434701</v>
      </c>
      <c r="J48" s="1">
        <v>5.9745603043478201</v>
      </c>
      <c r="K48" s="1">
        <v>1.80908695652173</v>
      </c>
      <c r="L48" s="1">
        <v>14.2583960434782</v>
      </c>
      <c r="M48" s="1">
        <v>1.9587893913043399</v>
      </c>
      <c r="N48" s="1">
        <v>0.16961956521739099</v>
      </c>
      <c r="O48" s="1">
        <v>1.59994173913043</v>
      </c>
    </row>
    <row r="49" spans="1:16" x14ac:dyDescent="0.25">
      <c r="A49" t="s">
        <v>63</v>
      </c>
      <c r="B49" t="s">
        <v>353</v>
      </c>
      <c r="C49" t="s">
        <v>245</v>
      </c>
      <c r="D49" s="6">
        <v>30.740500000000001</v>
      </c>
      <c r="E49" s="6">
        <v>-82.128299999999996</v>
      </c>
      <c r="F49" s="6" t="s">
        <v>488</v>
      </c>
      <c r="G49" s="6" t="s">
        <v>543</v>
      </c>
      <c r="H49" s="1">
        <v>11</v>
      </c>
      <c r="I49" s="1">
        <v>1.3823539130434701</v>
      </c>
      <c r="J49" s="1">
        <v>5.3021997786561297</v>
      </c>
      <c r="K49" s="1">
        <v>1.52785454545455</v>
      </c>
      <c r="L49" s="1">
        <v>14.495933544664</v>
      </c>
      <c r="M49" s="1">
        <v>2.3141045557312299</v>
      </c>
      <c r="N49" s="1">
        <v>0.34193109169960501</v>
      </c>
      <c r="O49" s="1">
        <v>2.1028719604743098</v>
      </c>
    </row>
    <row r="50" spans="1:16" x14ac:dyDescent="0.25">
      <c r="A50" t="s">
        <v>63</v>
      </c>
      <c r="B50" t="s">
        <v>353</v>
      </c>
      <c r="C50" t="s">
        <v>245</v>
      </c>
      <c r="D50" s="6">
        <v>30.740500000000001</v>
      </c>
      <c r="E50" s="6">
        <v>-82.128299999999996</v>
      </c>
      <c r="F50" s="6" t="s">
        <v>588</v>
      </c>
      <c r="G50" s="6" t="s">
        <v>623</v>
      </c>
      <c r="H50" s="1">
        <v>11</v>
      </c>
      <c r="I50" s="1">
        <v>1.3823539130434701</v>
      </c>
      <c r="J50" s="1">
        <v>4.9161527081922101</v>
      </c>
      <c r="K50" s="1">
        <v>1.11932159014615</v>
      </c>
      <c r="L50" s="1">
        <v>9.0569653782709807</v>
      </c>
      <c r="M50" s="1">
        <v>2.0583785540099599</v>
      </c>
      <c r="N50" s="1">
        <v>0.33840998254063198</v>
      </c>
      <c r="O50" s="1">
        <v>2.3105546220036199</v>
      </c>
    </row>
    <row r="51" spans="1:16" x14ac:dyDescent="0.25">
      <c r="A51" t="s">
        <v>60</v>
      </c>
      <c r="B51" t="s">
        <v>350</v>
      </c>
      <c r="C51" t="s">
        <v>210</v>
      </c>
      <c r="D51" s="6">
        <v>40.5383</v>
      </c>
      <c r="E51" s="6">
        <v>-106.67659999999999</v>
      </c>
      <c r="F51" s="6" t="s">
        <v>486</v>
      </c>
      <c r="G51" s="6" t="s">
        <v>540</v>
      </c>
      <c r="H51" s="1">
        <v>8</v>
      </c>
      <c r="I51" s="1">
        <v>5.8504761904761898E-3</v>
      </c>
      <c r="J51" s="1">
        <v>0.43581076190476098</v>
      </c>
      <c r="K51" s="1">
        <v>0.14357142857142799</v>
      </c>
      <c r="L51" s="1">
        <v>1.1858310952380899</v>
      </c>
      <c r="M51" s="1">
        <v>0.27589542857142801</v>
      </c>
      <c r="N51" s="1">
        <v>6.5374047619047596E-2</v>
      </c>
      <c r="O51" s="1">
        <v>0.31359142857142802</v>
      </c>
    </row>
    <row r="52" spans="1:16" x14ac:dyDescent="0.25">
      <c r="A52" t="s">
        <v>60</v>
      </c>
      <c r="B52" t="s">
        <v>350</v>
      </c>
      <c r="C52" t="s">
        <v>210</v>
      </c>
      <c r="D52" s="6">
        <v>40.5383</v>
      </c>
      <c r="E52" s="6">
        <v>-106.67659999999999</v>
      </c>
      <c r="F52" s="6" t="s">
        <v>488</v>
      </c>
      <c r="G52" s="6" t="s">
        <v>541</v>
      </c>
      <c r="H52" s="1">
        <v>8</v>
      </c>
      <c r="I52" s="1">
        <v>5.8504761904761898E-3</v>
      </c>
      <c r="J52" s="1">
        <v>0.46667911364577402</v>
      </c>
      <c r="K52" s="1">
        <v>0.14357357425183501</v>
      </c>
      <c r="L52" s="1">
        <v>1.17716433525315</v>
      </c>
      <c r="M52" s="1">
        <v>0.30435815607001698</v>
      </c>
      <c r="N52" s="1">
        <v>8.22624972708451E-2</v>
      </c>
      <c r="O52" s="1">
        <v>0.30765652286843598</v>
      </c>
    </row>
    <row r="53" spans="1:16" x14ac:dyDescent="0.25">
      <c r="A53" t="s">
        <v>60</v>
      </c>
      <c r="B53" t="s">
        <v>350</v>
      </c>
      <c r="C53" t="s">
        <v>210</v>
      </c>
      <c r="D53" s="6">
        <v>40.5383</v>
      </c>
      <c r="E53" s="6">
        <v>-106.67659999999999</v>
      </c>
      <c r="F53" s="6" t="s">
        <v>588</v>
      </c>
      <c r="G53" s="6" t="s">
        <v>622</v>
      </c>
      <c r="H53" s="1">
        <v>8</v>
      </c>
      <c r="I53" s="1">
        <v>5.8504761904761898E-3</v>
      </c>
      <c r="J53" s="1">
        <v>0.42632540310686501</v>
      </c>
      <c r="K53" s="1">
        <v>0.103485442230164</v>
      </c>
      <c r="L53" s="1">
        <v>1.09692527346327</v>
      </c>
      <c r="M53" s="1">
        <v>0.238410186982772</v>
      </c>
      <c r="N53" s="1">
        <v>7.6942143021447001E-2</v>
      </c>
      <c r="O53" s="1">
        <v>0.32198634361564799</v>
      </c>
    </row>
    <row r="54" spans="1:16" x14ac:dyDescent="0.25">
      <c r="A54" t="s">
        <v>58</v>
      </c>
      <c r="B54" t="s">
        <v>345</v>
      </c>
      <c r="C54" t="s">
        <v>187</v>
      </c>
      <c r="D54" s="6">
        <v>45.125900000000001</v>
      </c>
      <c r="E54" s="6">
        <v>-67.266099999999994</v>
      </c>
      <c r="F54" s="6" t="s">
        <v>486</v>
      </c>
      <c r="G54" s="6" t="s">
        <v>538</v>
      </c>
      <c r="H54" s="1">
        <v>12</v>
      </c>
      <c r="I54" s="1">
        <v>0.44256204545454503</v>
      </c>
      <c r="J54" s="1">
        <v>2.06358563636363</v>
      </c>
      <c r="K54" s="1">
        <v>0.506636363636363</v>
      </c>
      <c r="L54" s="1">
        <v>3.92490804545454</v>
      </c>
      <c r="M54" s="1">
        <v>0.39869559090909001</v>
      </c>
      <c r="N54" s="1">
        <v>3.24700909090909E-2</v>
      </c>
      <c r="O54" s="1">
        <v>0.82595181818181795</v>
      </c>
    </row>
    <row r="55" spans="1:16" x14ac:dyDescent="0.25">
      <c r="A55" t="s">
        <v>58</v>
      </c>
      <c r="B55" t="s">
        <v>345</v>
      </c>
      <c r="C55" t="s">
        <v>187</v>
      </c>
      <c r="D55" s="6">
        <v>45.125900000000001</v>
      </c>
      <c r="E55" s="6">
        <v>-67.266099999999994</v>
      </c>
      <c r="F55" s="6" t="s">
        <v>488</v>
      </c>
      <c r="G55" s="6" t="s">
        <v>539</v>
      </c>
      <c r="H55" s="1">
        <v>12</v>
      </c>
      <c r="I55" s="1">
        <v>0.44256204545454503</v>
      </c>
      <c r="J55" s="1">
        <v>1.7775449751740999</v>
      </c>
      <c r="K55" s="1">
        <v>0.45782547995482797</v>
      </c>
      <c r="L55" s="1">
        <v>3.7435271578345599</v>
      </c>
      <c r="M55" s="1">
        <v>0.47272910124694201</v>
      </c>
      <c r="N55" s="1">
        <v>6.4228212812911703E-2</v>
      </c>
      <c r="O55" s="1">
        <v>0.67962060976849203</v>
      </c>
      <c r="P55" s="1">
        <v>7.6380375822463797</v>
      </c>
    </row>
    <row r="56" spans="1:16" x14ac:dyDescent="0.25">
      <c r="A56" t="s">
        <v>58</v>
      </c>
      <c r="B56" t="s">
        <v>345</v>
      </c>
      <c r="C56" t="s">
        <v>187</v>
      </c>
      <c r="D56" s="6">
        <v>45.125900000000001</v>
      </c>
      <c r="E56" s="6">
        <v>-67.266099999999994</v>
      </c>
      <c r="F56" s="6" t="s">
        <v>588</v>
      </c>
      <c r="G56" s="6" t="s">
        <v>621</v>
      </c>
      <c r="H56" s="1">
        <v>12</v>
      </c>
      <c r="I56" s="1">
        <v>0.44256204545454503</v>
      </c>
      <c r="J56" s="1">
        <v>1.7265995708231301</v>
      </c>
      <c r="K56" s="1">
        <v>0.38730480878664703</v>
      </c>
      <c r="L56" s="1">
        <v>3.6968810439553899</v>
      </c>
      <c r="M56" s="1">
        <v>0.44107374498090202</v>
      </c>
      <c r="N56" s="1">
        <v>6.4801592588545606E-2</v>
      </c>
      <c r="O56" s="1">
        <v>0.68100697421350598</v>
      </c>
      <c r="P56" s="1">
        <v>19.440229780802664</v>
      </c>
    </row>
    <row r="57" spans="1:16" x14ac:dyDescent="0.25">
      <c r="A57" t="s">
        <v>55</v>
      </c>
      <c r="B57" t="s">
        <v>336</v>
      </c>
      <c r="C57" t="s">
        <v>292</v>
      </c>
      <c r="D57" s="6">
        <v>36.971699999999998</v>
      </c>
      <c r="E57" s="6">
        <v>-90.143199999999993</v>
      </c>
      <c r="F57" s="6" t="s">
        <v>486</v>
      </c>
      <c r="G57" s="6" t="s">
        <v>536</v>
      </c>
      <c r="H57" s="1">
        <v>12</v>
      </c>
      <c r="I57" s="1">
        <v>0.45601431578947299</v>
      </c>
      <c r="J57" s="1">
        <v>5.2149774736842103</v>
      </c>
      <c r="K57" s="1">
        <v>1.9565789473684201</v>
      </c>
      <c r="L57" s="1">
        <v>9.1932104210526298</v>
      </c>
      <c r="M57" s="1">
        <v>2.8056137894736799</v>
      </c>
      <c r="N57" s="1">
        <v>0.48201463157894697</v>
      </c>
      <c r="O57" s="1">
        <v>3.91664842105263</v>
      </c>
    </row>
    <row r="58" spans="1:16" x14ac:dyDescent="0.25">
      <c r="A58" t="s">
        <v>55</v>
      </c>
      <c r="B58" t="s">
        <v>336</v>
      </c>
      <c r="C58" t="s">
        <v>292</v>
      </c>
      <c r="D58" s="6">
        <v>36.971699999999998</v>
      </c>
      <c r="E58" s="6">
        <v>-90.143199999999993</v>
      </c>
      <c r="F58" s="6" t="s">
        <v>488</v>
      </c>
      <c r="G58" s="6" t="s">
        <v>537</v>
      </c>
      <c r="H58" s="1">
        <v>12</v>
      </c>
      <c r="I58" s="1">
        <v>0.45601431578947299</v>
      </c>
      <c r="J58" s="1">
        <v>4.6087148561631297</v>
      </c>
      <c r="K58" s="1">
        <v>1.7194338345864699</v>
      </c>
      <c r="L58" s="1">
        <v>10.7850597879016</v>
      </c>
      <c r="M58" s="1">
        <v>2.6150564259968099</v>
      </c>
      <c r="N58" s="1">
        <v>0.44617444010025098</v>
      </c>
      <c r="O58" s="1">
        <v>2.9643919330143498</v>
      </c>
    </row>
    <row r="59" spans="1:16" x14ac:dyDescent="0.25">
      <c r="A59" t="s">
        <v>55</v>
      </c>
      <c r="B59" t="s">
        <v>336</v>
      </c>
      <c r="C59" t="s">
        <v>292</v>
      </c>
      <c r="D59" s="6">
        <v>36.971699999999998</v>
      </c>
      <c r="E59" s="6">
        <v>-90.143199999999993</v>
      </c>
      <c r="F59" s="6" t="s">
        <v>588</v>
      </c>
      <c r="G59" s="6" t="s">
        <v>620</v>
      </c>
      <c r="H59" s="1">
        <v>12</v>
      </c>
      <c r="I59" s="1">
        <v>0.45601431578947299</v>
      </c>
      <c r="J59" s="1">
        <v>4.20399102443786</v>
      </c>
      <c r="K59" s="1">
        <v>0.93015499465210105</v>
      </c>
      <c r="L59" s="1">
        <v>8.2187161240540192</v>
      </c>
      <c r="M59" s="1">
        <v>1.57811888893691</v>
      </c>
      <c r="N59" s="1">
        <v>0.45622439196727999</v>
      </c>
      <c r="O59" s="1">
        <v>3.2813086849549302</v>
      </c>
    </row>
    <row r="60" spans="1:16" x14ac:dyDescent="0.25">
      <c r="A60" t="s">
        <v>53</v>
      </c>
      <c r="B60" t="s">
        <v>331</v>
      </c>
      <c r="C60" t="s">
        <v>196</v>
      </c>
      <c r="D60" s="6">
        <v>48.487099999999998</v>
      </c>
      <c r="E60" s="6">
        <v>-104.4757</v>
      </c>
      <c r="F60" s="6" t="s">
        <v>486</v>
      </c>
      <c r="G60" s="6" t="s">
        <v>534</v>
      </c>
      <c r="H60" s="1">
        <v>11</v>
      </c>
      <c r="I60" s="1">
        <v>0.14304640909090899</v>
      </c>
      <c r="J60" s="1">
        <v>1.57148245454545</v>
      </c>
      <c r="K60" s="1">
        <v>0.56031818181818105</v>
      </c>
      <c r="L60" s="1">
        <v>3.5904622272727198</v>
      </c>
      <c r="M60" s="1">
        <v>1.54451704545454</v>
      </c>
      <c r="N60" s="1">
        <v>0.25073209090908999</v>
      </c>
      <c r="O60" s="1">
        <v>1.3604590909090899</v>
      </c>
    </row>
    <row r="61" spans="1:16" x14ac:dyDescent="0.25">
      <c r="A61" t="s">
        <v>53</v>
      </c>
      <c r="B61" t="s">
        <v>331</v>
      </c>
      <c r="C61" t="s">
        <v>196</v>
      </c>
      <c r="D61" s="6">
        <v>48.487099999999998</v>
      </c>
      <c r="E61" s="6">
        <v>-104.4757</v>
      </c>
      <c r="F61" s="6" t="s">
        <v>488</v>
      </c>
      <c r="G61" s="6" t="s">
        <v>535</v>
      </c>
      <c r="H61" s="1">
        <v>11</v>
      </c>
      <c r="I61" s="1">
        <v>0.14304640909090899</v>
      </c>
      <c r="J61" s="1">
        <v>1.40184951640693</v>
      </c>
      <c r="K61" s="1">
        <v>0.479247034632035</v>
      </c>
      <c r="L61" s="1">
        <v>3.33395463779221</v>
      </c>
      <c r="M61" s="1">
        <v>1.25789892733766</v>
      </c>
      <c r="N61" s="1">
        <v>0.30163236956709999</v>
      </c>
      <c r="O61" s="1">
        <v>1.59866256103896</v>
      </c>
    </row>
    <row r="62" spans="1:16" x14ac:dyDescent="0.25">
      <c r="A62" t="s">
        <v>53</v>
      </c>
      <c r="B62" t="s">
        <v>331</v>
      </c>
      <c r="C62" t="s">
        <v>196</v>
      </c>
      <c r="D62" s="6">
        <v>48.487099999999998</v>
      </c>
      <c r="E62" s="6">
        <v>-104.4757</v>
      </c>
      <c r="F62" s="6" t="s">
        <v>588</v>
      </c>
      <c r="G62" s="6" t="s">
        <v>619</v>
      </c>
      <c r="H62" s="1">
        <v>11</v>
      </c>
      <c r="I62" s="1">
        <v>0.14304640909090899</v>
      </c>
      <c r="J62" s="1">
        <v>1.3436640962517099</v>
      </c>
      <c r="K62" s="1">
        <v>0.29318280447737699</v>
      </c>
      <c r="L62" s="1">
        <v>3.2422253333826201</v>
      </c>
      <c r="M62" s="1">
        <v>1.03152806989753</v>
      </c>
      <c r="N62" s="1">
        <v>0.313220030958484</v>
      </c>
      <c r="O62" s="1">
        <v>1.64695456510326</v>
      </c>
    </row>
    <row r="63" spans="1:16" x14ac:dyDescent="0.25">
      <c r="A63" t="s">
        <v>52</v>
      </c>
      <c r="B63" t="s">
        <v>325</v>
      </c>
      <c r="C63" t="s">
        <v>326</v>
      </c>
      <c r="D63" s="6">
        <v>37.131799999999998</v>
      </c>
      <c r="E63" s="6">
        <v>-86.147900000000007</v>
      </c>
      <c r="F63" s="6" t="s">
        <v>486</v>
      </c>
      <c r="G63" s="6" t="s">
        <v>532</v>
      </c>
      <c r="H63" s="1">
        <v>11</v>
      </c>
      <c r="I63" s="1">
        <v>0.51370387499999903</v>
      </c>
      <c r="J63" s="1">
        <v>5.11737675</v>
      </c>
      <c r="K63" s="1">
        <v>2.0717500000000002</v>
      </c>
      <c r="L63" s="1">
        <v>13.011439625</v>
      </c>
      <c r="M63" s="1">
        <v>4.2615217916666603</v>
      </c>
      <c r="N63" s="1">
        <v>0.25504708333333298</v>
      </c>
      <c r="O63" s="1">
        <v>2.0655674999999998</v>
      </c>
    </row>
    <row r="64" spans="1:16" x14ac:dyDescent="0.25">
      <c r="A64" t="s">
        <v>52</v>
      </c>
      <c r="B64" t="s">
        <v>325</v>
      </c>
      <c r="C64" t="s">
        <v>326</v>
      </c>
      <c r="D64" s="6">
        <v>37.131799999999998</v>
      </c>
      <c r="E64" s="6">
        <v>-86.147900000000007</v>
      </c>
      <c r="F64" s="6" t="s">
        <v>488</v>
      </c>
      <c r="G64" s="6" t="s">
        <v>533</v>
      </c>
      <c r="H64" s="1">
        <v>11</v>
      </c>
      <c r="I64" s="1">
        <v>0.51370387499999903</v>
      </c>
      <c r="J64" s="1">
        <v>4.7384265362318798</v>
      </c>
      <c r="K64" s="1">
        <v>1.95076739130435</v>
      </c>
      <c r="L64" s="1">
        <v>15.1347919637681</v>
      </c>
      <c r="M64" s="1">
        <v>4.5966622322463797</v>
      </c>
      <c r="N64" s="1">
        <v>0.30511138514492803</v>
      </c>
      <c r="O64" s="1">
        <v>2.0048407826086998</v>
      </c>
    </row>
    <row r="65" spans="1:15" x14ac:dyDescent="0.25">
      <c r="A65" t="s">
        <v>52</v>
      </c>
      <c r="B65" t="s">
        <v>325</v>
      </c>
      <c r="C65" t="s">
        <v>326</v>
      </c>
      <c r="D65" s="6">
        <v>37.131799999999998</v>
      </c>
      <c r="E65" s="6">
        <v>-86.147900000000007</v>
      </c>
      <c r="F65" s="6" t="s">
        <v>588</v>
      </c>
      <c r="G65" s="6" t="s">
        <v>618</v>
      </c>
      <c r="H65" s="1">
        <v>11</v>
      </c>
      <c r="I65" s="1">
        <v>0.51370387499999903</v>
      </c>
      <c r="J65" s="1">
        <v>4.3083954832391704</v>
      </c>
      <c r="K65" s="1">
        <v>1.0116448051443601</v>
      </c>
      <c r="L65" s="1">
        <v>10.487519455135599</v>
      </c>
      <c r="M65" s="1">
        <v>2.9883075173752802</v>
      </c>
      <c r="N65" s="1">
        <v>0.27115798272772401</v>
      </c>
      <c r="O65" s="1">
        <v>2.1688677959389699</v>
      </c>
    </row>
    <row r="66" spans="1:15" x14ac:dyDescent="0.25">
      <c r="A66" t="s">
        <v>49</v>
      </c>
      <c r="B66" t="s">
        <v>319</v>
      </c>
      <c r="C66" t="s">
        <v>320</v>
      </c>
      <c r="D66" s="6">
        <v>35.972299999999997</v>
      </c>
      <c r="E66" s="6">
        <v>-81.933099999999996</v>
      </c>
      <c r="F66" s="6" t="s">
        <v>486</v>
      </c>
      <c r="G66" s="6" t="s">
        <v>530</v>
      </c>
      <c r="H66" s="1">
        <v>11</v>
      </c>
      <c r="I66" s="1">
        <v>0.16721240909090901</v>
      </c>
      <c r="J66" s="1">
        <v>2.8458730454545398</v>
      </c>
      <c r="K66" s="1">
        <v>1.0848636363636299</v>
      </c>
      <c r="L66" s="1">
        <v>7.1841767727272696</v>
      </c>
      <c r="M66" s="1">
        <v>1.20670295454545</v>
      </c>
      <c r="N66" s="1">
        <v>8.7540863636363597E-2</v>
      </c>
      <c r="O66" s="1">
        <v>0.70978909090909004</v>
      </c>
    </row>
    <row r="67" spans="1:15" x14ac:dyDescent="0.25">
      <c r="A67" t="s">
        <v>49</v>
      </c>
      <c r="B67" t="s">
        <v>319</v>
      </c>
      <c r="C67" t="s">
        <v>320</v>
      </c>
      <c r="D67" s="6">
        <v>35.972299999999997</v>
      </c>
      <c r="E67" s="6">
        <v>-81.933099999999996</v>
      </c>
      <c r="F67" s="6" t="s">
        <v>488</v>
      </c>
      <c r="G67" s="6" t="s">
        <v>531</v>
      </c>
      <c r="H67" s="1">
        <v>11</v>
      </c>
      <c r="I67" s="1">
        <v>0.16721240909090901</v>
      </c>
      <c r="J67" s="1">
        <v>3.3102167166007899</v>
      </c>
      <c r="K67" s="1">
        <v>1.19530513833992</v>
      </c>
      <c r="L67" s="1">
        <v>8.6067210818181792</v>
      </c>
      <c r="M67" s="1">
        <v>1.5408010893280599</v>
      </c>
      <c r="N67" s="1">
        <v>0.161735503952569</v>
      </c>
      <c r="O67" s="1">
        <v>0.98047687865612698</v>
      </c>
    </row>
    <row r="68" spans="1:15" x14ac:dyDescent="0.25">
      <c r="A68" t="s">
        <v>49</v>
      </c>
      <c r="B68" t="s">
        <v>319</v>
      </c>
      <c r="C68" t="s">
        <v>320</v>
      </c>
      <c r="D68" s="6">
        <v>35.972299999999997</v>
      </c>
      <c r="E68" s="6">
        <v>-81.933099999999996</v>
      </c>
      <c r="F68" s="6" t="s">
        <v>588</v>
      </c>
      <c r="G68" s="6" t="s">
        <v>617</v>
      </c>
      <c r="H68" s="1">
        <v>11</v>
      </c>
      <c r="I68" s="1">
        <v>0.16721240909090901</v>
      </c>
      <c r="J68" s="1">
        <v>2.96512465112444</v>
      </c>
      <c r="K68" s="1">
        <v>0.72235954185465101</v>
      </c>
      <c r="L68" s="1">
        <v>5.8229608801197204</v>
      </c>
      <c r="M68" s="1">
        <v>1.24804651771109</v>
      </c>
      <c r="N68" s="1">
        <v>0.13819470651252</v>
      </c>
      <c r="O68" s="1">
        <v>1.02983969690712</v>
      </c>
    </row>
    <row r="69" spans="1:15" x14ac:dyDescent="0.25">
      <c r="A69" t="s">
        <v>42</v>
      </c>
      <c r="B69" t="s">
        <v>300</v>
      </c>
      <c r="C69" t="s">
        <v>301</v>
      </c>
      <c r="D69" s="6">
        <v>37.626600000000003</v>
      </c>
      <c r="E69" s="6">
        <v>-79.512500000000003</v>
      </c>
      <c r="F69" s="6" t="s">
        <v>486</v>
      </c>
      <c r="G69" s="6" t="s">
        <v>528</v>
      </c>
      <c r="H69" s="1">
        <v>11</v>
      </c>
      <c r="I69" s="1">
        <v>0.239682304347826</v>
      </c>
      <c r="J69" s="1">
        <v>3.7654884347826001</v>
      </c>
      <c r="K69" s="1">
        <v>1.74286956521739</v>
      </c>
      <c r="L69" s="1">
        <v>12.362735869565199</v>
      </c>
      <c r="M69" s="1">
        <v>1.8692284347826</v>
      </c>
      <c r="N69" s="1">
        <v>0.15929334782608601</v>
      </c>
      <c r="O69" s="1">
        <v>1.6762147826086899</v>
      </c>
    </row>
    <row r="70" spans="1:15" x14ac:dyDescent="0.25">
      <c r="A70" t="s">
        <v>42</v>
      </c>
      <c r="B70" t="s">
        <v>300</v>
      </c>
      <c r="C70" t="s">
        <v>301</v>
      </c>
      <c r="D70" s="6">
        <v>37.626600000000003</v>
      </c>
      <c r="E70" s="6">
        <v>-79.512500000000003</v>
      </c>
      <c r="F70" s="6" t="s">
        <v>488</v>
      </c>
      <c r="G70" s="6" t="s">
        <v>529</v>
      </c>
      <c r="H70" s="1">
        <v>11</v>
      </c>
      <c r="I70" s="1">
        <v>0.239682304347826</v>
      </c>
      <c r="J70" s="1">
        <v>4.2757711626086996</v>
      </c>
      <c r="K70" s="1">
        <v>1.9693174637681199</v>
      </c>
      <c r="L70" s="1">
        <v>11.926505095797101</v>
      </c>
      <c r="M70" s="1">
        <v>2.2687897586956498</v>
      </c>
      <c r="N70" s="1">
        <v>0.21671616644927499</v>
      </c>
      <c r="O70" s="1">
        <v>1.48019748695652</v>
      </c>
    </row>
    <row r="71" spans="1:15" x14ac:dyDescent="0.25">
      <c r="A71" t="s">
        <v>42</v>
      </c>
      <c r="B71" t="s">
        <v>300</v>
      </c>
      <c r="C71" t="s">
        <v>301</v>
      </c>
      <c r="D71" s="6">
        <v>37.626600000000003</v>
      </c>
      <c r="E71" s="6">
        <v>-79.512500000000003</v>
      </c>
      <c r="F71" s="6" t="s">
        <v>588</v>
      </c>
      <c r="G71" s="6" t="s">
        <v>616</v>
      </c>
      <c r="H71" s="1">
        <v>11</v>
      </c>
      <c r="I71" s="1">
        <v>0.239682304347826</v>
      </c>
      <c r="J71" s="1">
        <v>3.8024058651189301</v>
      </c>
      <c r="K71" s="1">
        <v>1.06102470357838</v>
      </c>
      <c r="L71" s="1">
        <v>7.6726235611353699</v>
      </c>
      <c r="M71" s="1">
        <v>1.7538033381075699</v>
      </c>
      <c r="N71" s="1">
        <v>0.16685674415625501</v>
      </c>
      <c r="O71" s="1">
        <v>1.51089012526745</v>
      </c>
    </row>
    <row r="72" spans="1:15" x14ac:dyDescent="0.25">
      <c r="A72" t="s">
        <v>40</v>
      </c>
      <c r="B72" t="s">
        <v>295</v>
      </c>
      <c r="C72" t="s">
        <v>296</v>
      </c>
      <c r="D72" s="6">
        <v>47.459600000000002</v>
      </c>
      <c r="E72" s="6">
        <v>-88.149100000000004</v>
      </c>
      <c r="F72" s="6" t="s">
        <v>486</v>
      </c>
      <c r="G72" s="6" t="s">
        <v>526</v>
      </c>
      <c r="H72" s="1">
        <v>12</v>
      </c>
      <c r="I72" s="1">
        <v>0.39593313043478201</v>
      </c>
      <c r="J72" s="1">
        <v>1.10190934782608</v>
      </c>
      <c r="K72" s="1">
        <v>0.28913043478260803</v>
      </c>
      <c r="L72" s="1">
        <v>3.64427682608695</v>
      </c>
      <c r="M72" s="1">
        <v>0.53634686956521704</v>
      </c>
      <c r="N72" s="1">
        <v>6.1485652173912997E-2</v>
      </c>
      <c r="O72" s="1">
        <v>0.44698695652173898</v>
      </c>
    </row>
    <row r="73" spans="1:15" x14ac:dyDescent="0.25">
      <c r="A73" t="s">
        <v>40</v>
      </c>
      <c r="B73" t="s">
        <v>295</v>
      </c>
      <c r="C73" t="s">
        <v>296</v>
      </c>
      <c r="D73" s="6">
        <v>47.459600000000002</v>
      </c>
      <c r="E73" s="6">
        <v>-88.149100000000004</v>
      </c>
      <c r="F73" s="6" t="s">
        <v>488</v>
      </c>
      <c r="G73" s="6" t="s">
        <v>527</v>
      </c>
      <c r="H73" s="1">
        <v>12</v>
      </c>
      <c r="I73" s="1">
        <v>0.39593313043478201</v>
      </c>
      <c r="J73" s="1">
        <v>0.91597327744400503</v>
      </c>
      <c r="K73" s="1">
        <v>0.23329608695652199</v>
      </c>
      <c r="L73" s="1">
        <v>2.90870674218709</v>
      </c>
      <c r="M73" s="1">
        <v>0.370912327852437</v>
      </c>
      <c r="N73" s="1">
        <v>6.5297953162055306E-2</v>
      </c>
      <c r="O73" s="1">
        <v>0.55357000948616597</v>
      </c>
    </row>
    <row r="74" spans="1:15" x14ac:dyDescent="0.25">
      <c r="A74" t="s">
        <v>40</v>
      </c>
      <c r="B74" t="s">
        <v>295</v>
      </c>
      <c r="C74" t="s">
        <v>296</v>
      </c>
      <c r="D74" s="6">
        <v>47.459600000000002</v>
      </c>
      <c r="E74" s="6">
        <v>-88.149100000000004</v>
      </c>
      <c r="F74" s="6" t="s">
        <v>588</v>
      </c>
      <c r="G74" s="6" t="s">
        <v>615</v>
      </c>
      <c r="H74" s="1">
        <v>12</v>
      </c>
      <c r="I74" s="1">
        <v>0.39593313043478201</v>
      </c>
      <c r="J74" s="1">
        <v>0.84789042958108896</v>
      </c>
      <c r="K74" s="1">
        <v>0.191328055984404</v>
      </c>
      <c r="L74" s="1">
        <v>2.8347742471512598</v>
      </c>
      <c r="M74" s="1">
        <v>0.29507717946901302</v>
      </c>
      <c r="N74" s="1">
        <v>6.2247931538005702E-2</v>
      </c>
      <c r="O74" s="1">
        <v>0.55641552793321303</v>
      </c>
    </row>
    <row r="75" spans="1:15" x14ac:dyDescent="0.25">
      <c r="A75" t="s">
        <v>37</v>
      </c>
      <c r="B75" t="s">
        <v>291</v>
      </c>
      <c r="C75" t="s">
        <v>292</v>
      </c>
      <c r="D75" s="6">
        <v>36.613799999999998</v>
      </c>
      <c r="E75" s="6">
        <v>-92.9221</v>
      </c>
      <c r="F75" s="6" t="s">
        <v>486</v>
      </c>
      <c r="G75" s="6" t="s">
        <v>524</v>
      </c>
      <c r="H75" s="1">
        <v>11</v>
      </c>
      <c r="I75" s="1">
        <v>0.25833777272727199</v>
      </c>
      <c r="J75" s="1">
        <v>4.15930204545454</v>
      </c>
      <c r="K75" s="1">
        <v>1.65222727272727</v>
      </c>
      <c r="L75" s="1">
        <v>8.6935502727272702</v>
      </c>
      <c r="M75" s="1">
        <v>3.0140134999999999</v>
      </c>
      <c r="N75" s="1">
        <v>0.27938259090909001</v>
      </c>
      <c r="O75" s="1">
        <v>2.7553254545454502</v>
      </c>
    </row>
    <row r="76" spans="1:15" x14ac:dyDescent="0.25">
      <c r="A76" t="s">
        <v>37</v>
      </c>
      <c r="B76" t="s">
        <v>291</v>
      </c>
      <c r="C76" t="s">
        <v>292</v>
      </c>
      <c r="D76" s="6">
        <v>36.613799999999998</v>
      </c>
      <c r="E76" s="6">
        <v>-92.9221</v>
      </c>
      <c r="F76" s="6" t="s">
        <v>488</v>
      </c>
      <c r="G76" s="6" t="s">
        <v>525</v>
      </c>
      <c r="H76" s="1">
        <v>11</v>
      </c>
      <c r="I76" s="1">
        <v>0.25833777272727199</v>
      </c>
      <c r="J76" s="1">
        <v>3.7103997156126498</v>
      </c>
      <c r="K76" s="1">
        <v>1.51381357048748</v>
      </c>
      <c r="L76" s="1">
        <v>8.3665868505599494</v>
      </c>
      <c r="M76" s="1">
        <v>2.6863243007246398</v>
      </c>
      <c r="N76" s="1">
        <v>0.322851914920949</v>
      </c>
      <c r="O76" s="1">
        <v>2.6230515039525701</v>
      </c>
    </row>
    <row r="77" spans="1:15" x14ac:dyDescent="0.25">
      <c r="A77" t="s">
        <v>37</v>
      </c>
      <c r="B77" t="s">
        <v>291</v>
      </c>
      <c r="C77" t="s">
        <v>292</v>
      </c>
      <c r="D77" s="6">
        <v>36.613799999999998</v>
      </c>
      <c r="E77" s="6">
        <v>-92.9221</v>
      </c>
      <c r="F77" s="6" t="s">
        <v>588</v>
      </c>
      <c r="G77" s="6" t="s">
        <v>614</v>
      </c>
      <c r="H77" s="1">
        <v>11</v>
      </c>
      <c r="I77" s="1">
        <v>0.25833777272727199</v>
      </c>
      <c r="J77" s="1">
        <v>3.4918754011868098</v>
      </c>
      <c r="K77" s="1">
        <v>1.00255675648689</v>
      </c>
      <c r="L77" s="1">
        <v>6.0724324832383898</v>
      </c>
      <c r="M77" s="1">
        <v>1.7461452910684501</v>
      </c>
      <c r="N77" s="1">
        <v>0.34785295898318402</v>
      </c>
      <c r="O77" s="1">
        <v>3.05493465499785</v>
      </c>
    </row>
    <row r="78" spans="1:15" x14ac:dyDescent="0.25">
      <c r="A78" t="s">
        <v>33</v>
      </c>
      <c r="B78" t="s">
        <v>288</v>
      </c>
      <c r="C78" t="s">
        <v>207</v>
      </c>
      <c r="D78" s="6">
        <v>31.832999999999998</v>
      </c>
      <c r="E78" s="6">
        <v>-104.8094</v>
      </c>
      <c r="F78" s="6" t="s">
        <v>486</v>
      </c>
      <c r="G78" s="6" t="s">
        <v>522</v>
      </c>
      <c r="H78" s="1">
        <v>9</v>
      </c>
      <c r="I78" s="1">
        <v>8.3015954545454504E-2</v>
      </c>
      <c r="J78" s="1">
        <v>1.2585199999999901</v>
      </c>
      <c r="K78" s="1">
        <v>0.61099999999999899</v>
      </c>
      <c r="L78" s="1">
        <v>2.3754680909090902</v>
      </c>
      <c r="M78" s="1">
        <v>1.2207681818181799</v>
      </c>
      <c r="N78" s="1">
        <v>0.86428090909090904</v>
      </c>
      <c r="O78" s="1">
        <v>1.67794363636363</v>
      </c>
    </row>
    <row r="79" spans="1:15" x14ac:dyDescent="0.25">
      <c r="A79" t="s">
        <v>33</v>
      </c>
      <c r="B79" t="s">
        <v>288</v>
      </c>
      <c r="C79" t="s">
        <v>207</v>
      </c>
      <c r="D79" s="6">
        <v>31.832999999999998</v>
      </c>
      <c r="E79" s="6">
        <v>-104.8094</v>
      </c>
      <c r="F79" s="6" t="s">
        <v>488</v>
      </c>
      <c r="G79" s="6" t="s">
        <v>523</v>
      </c>
      <c r="H79" s="1">
        <v>9</v>
      </c>
      <c r="I79" s="1">
        <v>8.3015954545454504E-2</v>
      </c>
      <c r="J79" s="1">
        <v>1.28619897753247</v>
      </c>
      <c r="K79" s="1">
        <v>0.51249835497835505</v>
      </c>
      <c r="L79" s="1">
        <v>2.7122377492640699</v>
      </c>
      <c r="M79" s="1">
        <v>1.01767636372294</v>
      </c>
      <c r="N79" s="1">
        <v>0.72402406151515197</v>
      </c>
      <c r="O79" s="1">
        <v>1.82684365974026</v>
      </c>
    </row>
    <row r="80" spans="1:15" x14ac:dyDescent="0.25">
      <c r="A80" t="s">
        <v>33</v>
      </c>
      <c r="B80" t="s">
        <v>288</v>
      </c>
      <c r="C80" t="s">
        <v>207</v>
      </c>
      <c r="D80" s="6">
        <v>31.832999999999998</v>
      </c>
      <c r="E80" s="6">
        <v>-104.8094</v>
      </c>
      <c r="F80" s="6" t="s">
        <v>588</v>
      </c>
      <c r="G80" s="6" t="s">
        <v>613</v>
      </c>
      <c r="H80" s="1">
        <v>9</v>
      </c>
      <c r="I80" s="1">
        <v>8.3015954545454504E-2</v>
      </c>
      <c r="J80" s="1">
        <v>1.2469812471774699</v>
      </c>
      <c r="K80" s="1">
        <v>0.38436142513167798</v>
      </c>
      <c r="L80" s="1">
        <v>2.4498560042153299</v>
      </c>
      <c r="M80" s="1">
        <v>0.66808267917740705</v>
      </c>
      <c r="N80" s="1">
        <v>0.80580134730324804</v>
      </c>
      <c r="O80" s="1">
        <v>2.14613353503657</v>
      </c>
    </row>
    <row r="81" spans="1:15" x14ac:dyDescent="0.25">
      <c r="A81" t="s">
        <v>32</v>
      </c>
      <c r="B81" t="s">
        <v>284</v>
      </c>
      <c r="C81" t="s">
        <v>285</v>
      </c>
      <c r="D81" s="6">
        <v>35.633400000000002</v>
      </c>
      <c r="E81" s="6">
        <v>-83.941699999999997</v>
      </c>
      <c r="F81" s="6" t="s">
        <v>486</v>
      </c>
      <c r="G81" s="6" t="s">
        <v>520</v>
      </c>
      <c r="H81" s="1">
        <v>11</v>
      </c>
      <c r="I81" s="1">
        <v>0.31976245454545399</v>
      </c>
      <c r="J81" s="1">
        <v>3.2717025</v>
      </c>
      <c r="K81" s="1">
        <v>1.31127272727272</v>
      </c>
      <c r="L81" s="1">
        <v>11.105430727272701</v>
      </c>
      <c r="M81" s="1">
        <v>2.4746917727272701</v>
      </c>
      <c r="N81" s="1">
        <v>0.12618609090909</v>
      </c>
      <c r="O81" s="1">
        <v>1.0588936363636301</v>
      </c>
    </row>
    <row r="82" spans="1:15" x14ac:dyDescent="0.25">
      <c r="A82" t="s">
        <v>32</v>
      </c>
      <c r="B82" t="s">
        <v>284</v>
      </c>
      <c r="C82" t="s">
        <v>285</v>
      </c>
      <c r="D82" s="6">
        <v>35.633400000000002</v>
      </c>
      <c r="E82" s="6">
        <v>-83.941699999999997</v>
      </c>
      <c r="F82" s="6" t="s">
        <v>488</v>
      </c>
      <c r="G82" s="6" t="s">
        <v>521</v>
      </c>
      <c r="H82" s="1">
        <v>11</v>
      </c>
      <c r="I82" s="1">
        <v>0.31976245454545399</v>
      </c>
      <c r="J82" s="1">
        <v>3.3027971630105402</v>
      </c>
      <c r="K82" s="1">
        <v>1.2458408432147601</v>
      </c>
      <c r="L82" s="1">
        <v>10.345627404084301</v>
      </c>
      <c r="M82" s="1">
        <v>2.0697411444005298</v>
      </c>
      <c r="N82" s="1">
        <v>0.173813785671937</v>
      </c>
      <c r="O82" s="1">
        <v>1.4047366824110701</v>
      </c>
    </row>
    <row r="83" spans="1:15" x14ac:dyDescent="0.25">
      <c r="A83" t="s">
        <v>32</v>
      </c>
      <c r="B83" t="s">
        <v>284</v>
      </c>
      <c r="C83" t="s">
        <v>285</v>
      </c>
      <c r="D83" s="6">
        <v>35.633400000000002</v>
      </c>
      <c r="E83" s="6">
        <v>-83.941699999999997</v>
      </c>
      <c r="F83" s="6" t="s">
        <v>588</v>
      </c>
      <c r="G83" s="6" t="s">
        <v>612</v>
      </c>
      <c r="H83" s="1">
        <v>11</v>
      </c>
      <c r="I83" s="1">
        <v>0.31976245454545399</v>
      </c>
      <c r="J83" s="1">
        <v>2.9997535557572101</v>
      </c>
      <c r="K83" s="1">
        <v>0.67476001074600001</v>
      </c>
      <c r="L83" s="1">
        <v>7.1341324624435902</v>
      </c>
      <c r="M83" s="1">
        <v>1.3171931283124401</v>
      </c>
      <c r="N83" s="1">
        <v>0.14481500154634699</v>
      </c>
      <c r="O83" s="1">
        <v>1.53304793415874</v>
      </c>
    </row>
    <row r="84" spans="1:15" x14ac:dyDescent="0.25">
      <c r="A84" t="s">
        <v>31</v>
      </c>
      <c r="B84" t="s">
        <v>283</v>
      </c>
      <c r="C84" t="s">
        <v>210</v>
      </c>
      <c r="D84" s="6">
        <v>37.724899999999998</v>
      </c>
      <c r="E84" s="6">
        <v>-105.5185</v>
      </c>
      <c r="F84" s="6" t="s">
        <v>486</v>
      </c>
      <c r="G84" s="6" t="s">
        <v>518</v>
      </c>
      <c r="H84" s="1">
        <v>9</v>
      </c>
      <c r="I84" s="1">
        <v>0.160627391304347</v>
      </c>
      <c r="J84" s="1">
        <v>1.7923593043478201</v>
      </c>
      <c r="K84" s="1">
        <v>0.53500000000000003</v>
      </c>
      <c r="L84" s="1">
        <v>1.62689565217391</v>
      </c>
      <c r="M84" s="1">
        <v>0.42096434782608699</v>
      </c>
      <c r="N84" s="1">
        <v>0.276002434782608</v>
      </c>
      <c r="O84" s="1">
        <v>0.99099913043478205</v>
      </c>
    </row>
    <row r="85" spans="1:15" x14ac:dyDescent="0.25">
      <c r="A85" t="s">
        <v>31</v>
      </c>
      <c r="B85" t="s">
        <v>283</v>
      </c>
      <c r="C85" t="s">
        <v>210</v>
      </c>
      <c r="D85" s="6">
        <v>37.724899999999998</v>
      </c>
      <c r="E85" s="6">
        <v>-105.5185</v>
      </c>
      <c r="F85" s="6" t="s">
        <v>488</v>
      </c>
      <c r="G85" s="6" t="s">
        <v>519</v>
      </c>
      <c r="H85" s="1">
        <v>9</v>
      </c>
      <c r="I85" s="1">
        <v>0.160627391304347</v>
      </c>
      <c r="J85" s="1">
        <v>1.6873941630215199</v>
      </c>
      <c r="K85" s="1">
        <v>0.547458629776021</v>
      </c>
      <c r="L85" s="1">
        <v>1.77306288682477</v>
      </c>
      <c r="M85" s="1">
        <v>0.451200482213439</v>
      </c>
      <c r="N85" s="1">
        <v>0.35826687663592399</v>
      </c>
      <c r="O85" s="1">
        <v>0.84296430303030301</v>
      </c>
    </row>
    <row r="86" spans="1:15" x14ac:dyDescent="0.25">
      <c r="A86" t="s">
        <v>31</v>
      </c>
      <c r="B86" t="s">
        <v>283</v>
      </c>
      <c r="C86" t="s">
        <v>210</v>
      </c>
      <c r="D86" s="6">
        <v>37.724899999999998</v>
      </c>
      <c r="E86" s="6">
        <v>-105.5185</v>
      </c>
      <c r="F86" s="6" t="s">
        <v>588</v>
      </c>
      <c r="G86" s="6" t="s">
        <v>611</v>
      </c>
      <c r="H86" s="1">
        <v>9</v>
      </c>
      <c r="I86" s="1">
        <v>0.160627391304347</v>
      </c>
      <c r="J86" s="1">
        <v>1.62835708617423</v>
      </c>
      <c r="K86" s="1">
        <v>0.46706270397378502</v>
      </c>
      <c r="L86" s="1">
        <v>1.67254992694962</v>
      </c>
      <c r="M86" s="1">
        <v>0.365771748526871</v>
      </c>
      <c r="N86" s="1">
        <v>0.37996039665561399</v>
      </c>
      <c r="O86" s="1">
        <v>0.96151892026925101</v>
      </c>
    </row>
    <row r="87" spans="1:15" x14ac:dyDescent="0.25">
      <c r="A87" t="s">
        <v>30</v>
      </c>
      <c r="B87" t="s">
        <v>281</v>
      </c>
      <c r="C87" t="s">
        <v>282</v>
      </c>
      <c r="D87" s="6">
        <v>44.308199999999999</v>
      </c>
      <c r="E87" s="6">
        <v>-71.217699999999994</v>
      </c>
      <c r="F87" s="6" t="s">
        <v>486</v>
      </c>
      <c r="G87" s="6" t="s">
        <v>516</v>
      </c>
      <c r="H87" s="1">
        <v>11</v>
      </c>
      <c r="I87" s="1">
        <v>0.29706774999999902</v>
      </c>
      <c r="J87" s="1">
        <v>1.6326330999999901</v>
      </c>
      <c r="K87" s="1">
        <v>0.52164999999999995</v>
      </c>
      <c r="L87" s="1">
        <v>4.0136990499999996</v>
      </c>
      <c r="M87" s="1">
        <v>0.65721704999999997</v>
      </c>
      <c r="N87" s="1">
        <v>4.2611400000000001E-2</v>
      </c>
      <c r="O87" s="1">
        <v>0.85907099999999903</v>
      </c>
    </row>
    <row r="88" spans="1:15" x14ac:dyDescent="0.25">
      <c r="A88" t="s">
        <v>30</v>
      </c>
      <c r="B88" t="s">
        <v>281</v>
      </c>
      <c r="C88" t="s">
        <v>282</v>
      </c>
      <c r="D88" s="6">
        <v>44.308199999999999</v>
      </c>
      <c r="E88" s="6">
        <v>-71.217699999999994</v>
      </c>
      <c r="F88" s="6" t="s">
        <v>488</v>
      </c>
      <c r="G88" s="6" t="s">
        <v>517</v>
      </c>
      <c r="H88" s="1">
        <v>11</v>
      </c>
      <c r="I88" s="1">
        <v>0.29706774999999902</v>
      </c>
      <c r="J88" s="1">
        <v>1.32873016969697</v>
      </c>
      <c r="K88" s="1">
        <v>0.44061060606060598</v>
      </c>
      <c r="L88" s="1">
        <v>3.69009638030303</v>
      </c>
      <c r="M88" s="1">
        <v>0.61394178939393895</v>
      </c>
      <c r="N88" s="1">
        <v>5.0425724242424301E-2</v>
      </c>
      <c r="O88" s="1">
        <v>0.71130336363636404</v>
      </c>
    </row>
    <row r="89" spans="1:15" x14ac:dyDescent="0.25">
      <c r="A89" t="s">
        <v>30</v>
      </c>
      <c r="B89" t="s">
        <v>281</v>
      </c>
      <c r="C89" t="s">
        <v>282</v>
      </c>
      <c r="D89" s="6">
        <v>44.308199999999999</v>
      </c>
      <c r="E89" s="6">
        <v>-71.217699999999994</v>
      </c>
      <c r="F89" s="6" t="s">
        <v>588</v>
      </c>
      <c r="G89" s="6" t="s">
        <v>610</v>
      </c>
      <c r="H89" s="1">
        <v>11</v>
      </c>
      <c r="I89" s="1">
        <v>0.29706774999999902</v>
      </c>
      <c r="J89" s="1">
        <v>1.21140052303749</v>
      </c>
      <c r="K89" s="1">
        <v>0.31657331837596298</v>
      </c>
      <c r="L89" s="1">
        <v>3.1998330643165902</v>
      </c>
      <c r="M89" s="1">
        <v>0.49321615659106599</v>
      </c>
      <c r="N89" s="1">
        <v>4.8853500038239302E-2</v>
      </c>
      <c r="O89" s="1">
        <v>0.71413607574652505</v>
      </c>
    </row>
    <row r="90" spans="1:15" x14ac:dyDescent="0.25">
      <c r="A90" t="s">
        <v>25</v>
      </c>
      <c r="B90" t="s">
        <v>265</v>
      </c>
      <c r="C90" t="s">
        <v>238</v>
      </c>
      <c r="D90" s="6">
        <v>25.390999999999998</v>
      </c>
      <c r="E90" s="6">
        <v>-80.680599999999998</v>
      </c>
      <c r="F90" s="6" t="s">
        <v>486</v>
      </c>
      <c r="G90" s="6" t="s">
        <v>514</v>
      </c>
      <c r="H90" s="1">
        <v>11</v>
      </c>
      <c r="I90" s="1">
        <v>3.4898963181818101</v>
      </c>
      <c r="J90" s="1">
        <v>3.3582860454545398</v>
      </c>
      <c r="K90" s="1">
        <v>0.71931818181818097</v>
      </c>
      <c r="L90" s="1">
        <v>8.2437214090909094</v>
      </c>
      <c r="M90" s="1">
        <v>1.8375419545454501</v>
      </c>
      <c r="N90" s="1">
        <v>0.30407609090908999</v>
      </c>
      <c r="O90" s="1">
        <v>4.1870399999999997</v>
      </c>
    </row>
    <row r="91" spans="1:15" x14ac:dyDescent="0.25">
      <c r="A91" t="s">
        <v>25</v>
      </c>
      <c r="B91" t="s">
        <v>265</v>
      </c>
      <c r="C91" t="s">
        <v>238</v>
      </c>
      <c r="D91" s="6">
        <v>25.390999999999998</v>
      </c>
      <c r="E91" s="6">
        <v>-80.680599999999998</v>
      </c>
      <c r="F91" s="6" t="s">
        <v>488</v>
      </c>
      <c r="G91" s="6" t="s">
        <v>515</v>
      </c>
      <c r="H91" s="1">
        <v>11</v>
      </c>
      <c r="I91" s="1">
        <v>3.4898963181818101</v>
      </c>
      <c r="J91" s="1">
        <v>2.8572268598955399</v>
      </c>
      <c r="K91" s="1">
        <v>0.84565930265386802</v>
      </c>
      <c r="L91" s="1">
        <v>8.2048084496282705</v>
      </c>
      <c r="M91" s="1">
        <v>1.98746681558912</v>
      </c>
      <c r="N91" s="1">
        <v>0.34667339833897998</v>
      </c>
      <c r="O91" s="1">
        <v>2.9208409120271002</v>
      </c>
    </row>
    <row r="92" spans="1:15" x14ac:dyDescent="0.25">
      <c r="A92" t="s">
        <v>25</v>
      </c>
      <c r="B92" t="s">
        <v>265</v>
      </c>
      <c r="C92" t="s">
        <v>238</v>
      </c>
      <c r="D92" s="6">
        <v>25.390999999999998</v>
      </c>
      <c r="E92" s="6">
        <v>-80.680599999999998</v>
      </c>
      <c r="F92" s="6" t="s">
        <v>588</v>
      </c>
      <c r="G92" s="6" t="s">
        <v>609</v>
      </c>
      <c r="H92" s="1">
        <v>11</v>
      </c>
      <c r="I92" s="1">
        <v>3.4898963181818101</v>
      </c>
      <c r="J92" s="1">
        <v>2.7231598743282901</v>
      </c>
      <c r="K92" s="1">
        <v>0.58348888795425702</v>
      </c>
      <c r="L92" s="1">
        <v>6.6333373031101797</v>
      </c>
      <c r="M92" s="1">
        <v>2.0261016031565098</v>
      </c>
      <c r="N92" s="1">
        <v>0.37101754602903197</v>
      </c>
      <c r="O92" s="1">
        <v>3.03147593431797</v>
      </c>
    </row>
    <row r="93" spans="1:15" x14ac:dyDescent="0.25">
      <c r="A93" t="s">
        <v>24</v>
      </c>
      <c r="B93" t="s">
        <v>258</v>
      </c>
      <c r="C93" t="s">
        <v>259</v>
      </c>
      <c r="D93" s="6">
        <v>39.1053</v>
      </c>
      <c r="E93" s="6">
        <v>-79.426100000000005</v>
      </c>
      <c r="F93" s="6" t="s">
        <v>486</v>
      </c>
      <c r="G93" s="6" t="s">
        <v>512</v>
      </c>
      <c r="H93" s="1">
        <v>10</v>
      </c>
      <c r="I93" s="1">
        <v>0.34528930434782601</v>
      </c>
      <c r="J93" s="1">
        <v>2.87689482608695</v>
      </c>
      <c r="K93" s="1">
        <v>1.07643478260869</v>
      </c>
      <c r="L93" s="1">
        <v>7.7774182608695597</v>
      </c>
      <c r="M93" s="1">
        <v>1.5901307826086899</v>
      </c>
      <c r="N93" s="1">
        <v>0.104745739130434</v>
      </c>
      <c r="O93" s="1">
        <v>0.851021739130434</v>
      </c>
    </row>
    <row r="94" spans="1:15" x14ac:dyDescent="0.25">
      <c r="A94" t="s">
        <v>24</v>
      </c>
      <c r="B94" t="s">
        <v>258</v>
      </c>
      <c r="C94" t="s">
        <v>259</v>
      </c>
      <c r="D94" s="6">
        <v>39.1053</v>
      </c>
      <c r="E94" s="6">
        <v>-79.426100000000005</v>
      </c>
      <c r="F94" s="6" t="s">
        <v>488</v>
      </c>
      <c r="G94" s="6" t="s">
        <v>513</v>
      </c>
      <c r="H94" s="1">
        <v>10</v>
      </c>
      <c r="I94" s="1">
        <v>0.34528930434782601</v>
      </c>
      <c r="J94" s="1">
        <v>2.7576609456521699</v>
      </c>
      <c r="K94" s="1">
        <v>1.1197528985507199</v>
      </c>
      <c r="L94" s="1">
        <v>8.7063004916666706</v>
      </c>
      <c r="M94" s="1">
        <v>1.76222542318841</v>
      </c>
      <c r="N94" s="1">
        <v>0.16973925652173899</v>
      </c>
      <c r="O94" s="1">
        <v>0.81953715217391299</v>
      </c>
    </row>
    <row r="95" spans="1:15" x14ac:dyDescent="0.25">
      <c r="A95" t="s">
        <v>24</v>
      </c>
      <c r="B95" t="s">
        <v>258</v>
      </c>
      <c r="C95" t="s">
        <v>259</v>
      </c>
      <c r="D95" s="6">
        <v>39.1053</v>
      </c>
      <c r="E95" s="6">
        <v>-79.426100000000005</v>
      </c>
      <c r="F95" s="6" t="s">
        <v>588</v>
      </c>
      <c r="G95" s="6" t="s">
        <v>608</v>
      </c>
      <c r="H95" s="1">
        <v>10</v>
      </c>
      <c r="I95" s="1">
        <v>0.34528930434782601</v>
      </c>
      <c r="J95" s="1">
        <v>2.53570164394973</v>
      </c>
      <c r="K95" s="1">
        <v>0.77141538499023599</v>
      </c>
      <c r="L95" s="1">
        <v>5.9603599919344701</v>
      </c>
      <c r="M95" s="1">
        <v>1.42857361754127</v>
      </c>
      <c r="N95" s="1">
        <v>0.12669485795942101</v>
      </c>
      <c r="O95" s="1">
        <v>0.83114036315830897</v>
      </c>
    </row>
    <row r="96" spans="1:15" x14ac:dyDescent="0.25">
      <c r="A96" t="s">
        <v>19</v>
      </c>
      <c r="B96" t="s">
        <v>244</v>
      </c>
      <c r="C96" t="s">
        <v>245</v>
      </c>
      <c r="D96" s="6">
        <v>34.785200000000003</v>
      </c>
      <c r="E96" s="6">
        <v>-84.626499999999993</v>
      </c>
      <c r="F96" s="6" t="s">
        <v>486</v>
      </c>
      <c r="G96" s="6" t="s">
        <v>510</v>
      </c>
      <c r="H96" s="1">
        <v>11</v>
      </c>
      <c r="I96" s="1">
        <v>0.206391421052631</v>
      </c>
      <c r="J96" s="1">
        <v>3.8013825263157899</v>
      </c>
      <c r="K96" s="1">
        <v>1.43826315789473</v>
      </c>
      <c r="L96" s="1">
        <v>9.9786052105263092</v>
      </c>
      <c r="M96" s="1">
        <v>2.92113147368421</v>
      </c>
      <c r="N96" s="1">
        <v>0.139086421052631</v>
      </c>
      <c r="O96" s="1">
        <v>1.28475094736842</v>
      </c>
    </row>
    <row r="97" spans="1:15" x14ac:dyDescent="0.25">
      <c r="A97" t="s">
        <v>19</v>
      </c>
      <c r="B97" t="s">
        <v>244</v>
      </c>
      <c r="C97" t="s">
        <v>245</v>
      </c>
      <c r="D97" s="6">
        <v>34.785200000000003</v>
      </c>
      <c r="E97" s="6">
        <v>-84.626499999999993</v>
      </c>
      <c r="F97" s="6" t="s">
        <v>488</v>
      </c>
      <c r="G97" s="6" t="s">
        <v>511</v>
      </c>
      <c r="H97" s="1">
        <v>11</v>
      </c>
      <c r="I97" s="1">
        <v>0.206391421052631</v>
      </c>
      <c r="J97" s="1">
        <v>3.5172777072681698</v>
      </c>
      <c r="K97" s="1">
        <v>1.2148726817042601</v>
      </c>
      <c r="L97" s="1">
        <v>10.2964020681704</v>
      </c>
      <c r="M97" s="1">
        <v>3.0654973959899698</v>
      </c>
      <c r="N97" s="1">
        <v>0.18372009523809499</v>
      </c>
      <c r="O97" s="1">
        <v>1.31865129022556</v>
      </c>
    </row>
    <row r="98" spans="1:15" x14ac:dyDescent="0.25">
      <c r="A98" t="s">
        <v>19</v>
      </c>
      <c r="B98" t="s">
        <v>244</v>
      </c>
      <c r="C98" t="s">
        <v>245</v>
      </c>
      <c r="D98" s="6">
        <v>34.785200000000003</v>
      </c>
      <c r="E98" s="6">
        <v>-84.626499999999993</v>
      </c>
      <c r="F98" s="6" t="s">
        <v>588</v>
      </c>
      <c r="G98" s="6" t="s">
        <v>607</v>
      </c>
      <c r="H98" s="1">
        <v>11</v>
      </c>
      <c r="I98" s="1">
        <v>0.206391421052631</v>
      </c>
      <c r="J98" s="1">
        <v>3.2215803240795999</v>
      </c>
      <c r="K98" s="1">
        <v>0.69978394101929797</v>
      </c>
      <c r="L98" s="1">
        <v>7.0935487086312303</v>
      </c>
      <c r="M98" s="1">
        <v>1.70055445002095</v>
      </c>
      <c r="N98" s="1">
        <v>0.17213318654165899</v>
      </c>
      <c r="O98" s="1">
        <v>1.4669506097023901</v>
      </c>
    </row>
    <row r="99" spans="1:15" x14ac:dyDescent="0.25">
      <c r="A99" t="s">
        <v>17</v>
      </c>
      <c r="B99" t="s">
        <v>237</v>
      </c>
      <c r="C99" t="s">
        <v>238</v>
      </c>
      <c r="D99" s="6">
        <v>28.7484</v>
      </c>
      <c r="E99" s="6">
        <v>-82.554900000000004</v>
      </c>
      <c r="F99" s="6" t="s">
        <v>486</v>
      </c>
      <c r="G99" s="6" t="s">
        <v>508</v>
      </c>
      <c r="H99" s="1">
        <v>11</v>
      </c>
      <c r="I99" s="1">
        <v>3.4638542173913001</v>
      </c>
      <c r="J99" s="1">
        <v>5.3560823913043398</v>
      </c>
      <c r="K99" s="1">
        <v>1.92173913043478</v>
      </c>
      <c r="L99" s="1">
        <v>13.438863</v>
      </c>
      <c r="M99" s="1">
        <v>2.7218259130434701</v>
      </c>
      <c r="N99" s="1">
        <v>0.298233434782608</v>
      </c>
      <c r="O99" s="1">
        <v>2.6853078260869498</v>
      </c>
    </row>
    <row r="100" spans="1:15" x14ac:dyDescent="0.25">
      <c r="A100" t="s">
        <v>17</v>
      </c>
      <c r="B100" t="s">
        <v>237</v>
      </c>
      <c r="C100" t="s">
        <v>238</v>
      </c>
      <c r="D100" s="6">
        <v>28.7484</v>
      </c>
      <c r="E100" s="6">
        <v>-82.554900000000004</v>
      </c>
      <c r="F100" s="6" t="s">
        <v>488</v>
      </c>
      <c r="G100" s="6" t="s">
        <v>509</v>
      </c>
      <c r="H100" s="1">
        <v>11</v>
      </c>
      <c r="I100" s="1">
        <v>3.4638542173913001</v>
      </c>
      <c r="J100" s="1">
        <v>4.9696732163702197</v>
      </c>
      <c r="K100" s="1">
        <v>1.75653438735178</v>
      </c>
      <c r="L100" s="1">
        <v>13.306952024044801</v>
      </c>
      <c r="M100" s="1">
        <v>2.99542188412385</v>
      </c>
      <c r="N100" s="1">
        <v>0.39249200451251698</v>
      </c>
      <c r="O100" s="1">
        <v>2.6433328003952599</v>
      </c>
    </row>
    <row r="101" spans="1:15" x14ac:dyDescent="0.25">
      <c r="A101" t="s">
        <v>17</v>
      </c>
      <c r="B101" t="s">
        <v>237</v>
      </c>
      <c r="C101" t="s">
        <v>238</v>
      </c>
      <c r="D101" s="6">
        <v>28.7484</v>
      </c>
      <c r="E101" s="6">
        <v>-82.554900000000004</v>
      </c>
      <c r="F101" s="6" t="s">
        <v>588</v>
      </c>
      <c r="G101" s="6" t="s">
        <v>606</v>
      </c>
      <c r="H101" s="1">
        <v>11</v>
      </c>
      <c r="I101" s="1">
        <v>3.4638542173913001</v>
      </c>
      <c r="J101" s="1">
        <v>4.6470209391250297</v>
      </c>
      <c r="K101" s="1">
        <v>0.98426284281613796</v>
      </c>
      <c r="L101" s="1">
        <v>9.1638637140312404</v>
      </c>
      <c r="M101" s="1">
        <v>2.8158089447430399</v>
      </c>
      <c r="N101" s="1">
        <v>0.453274680929171</v>
      </c>
      <c r="O101" s="1">
        <v>3.3967187979070501</v>
      </c>
    </row>
    <row r="102" spans="1:15" x14ac:dyDescent="0.25">
      <c r="A102" t="s">
        <v>71</v>
      </c>
      <c r="B102" t="s">
        <v>377</v>
      </c>
      <c r="C102" t="s">
        <v>378</v>
      </c>
      <c r="D102" s="6">
        <v>32.941000000000003</v>
      </c>
      <c r="E102" s="6">
        <v>-79.657200000000003</v>
      </c>
      <c r="F102" s="6" t="s">
        <v>486</v>
      </c>
      <c r="G102" s="6" t="s">
        <v>544</v>
      </c>
      <c r="H102" s="1">
        <v>12</v>
      </c>
      <c r="I102" s="1">
        <v>3.4133602173913</v>
      </c>
      <c r="J102" s="1">
        <v>4.0612532173913003</v>
      </c>
      <c r="K102" s="1">
        <v>1.11695652173913</v>
      </c>
      <c r="L102" s="1">
        <v>11.943181521739101</v>
      </c>
      <c r="M102" s="1">
        <v>2.3743139999999898</v>
      </c>
      <c r="N102" s="1">
        <v>0.120534826086956</v>
      </c>
      <c r="O102" s="1">
        <v>2.3188155652173901</v>
      </c>
    </row>
    <row r="103" spans="1:15" x14ac:dyDescent="0.25">
      <c r="A103" t="s">
        <v>71</v>
      </c>
      <c r="B103" t="s">
        <v>377</v>
      </c>
      <c r="C103" t="s">
        <v>378</v>
      </c>
      <c r="D103" s="6">
        <v>32.941000000000003</v>
      </c>
      <c r="E103" s="6">
        <v>-79.657200000000003</v>
      </c>
      <c r="F103" s="6" t="s">
        <v>488</v>
      </c>
      <c r="G103" s="6" t="s">
        <v>545</v>
      </c>
      <c r="H103" s="1">
        <v>12</v>
      </c>
      <c r="I103" s="1">
        <v>3.4133602173913</v>
      </c>
      <c r="J103" s="1">
        <v>4.5385831852355096</v>
      </c>
      <c r="K103" s="1">
        <v>1.4361938405797099</v>
      </c>
      <c r="L103" s="1">
        <v>13.7653880144928</v>
      </c>
      <c r="M103" s="1">
        <v>2.5359749420289899</v>
      </c>
      <c r="N103" s="1">
        <v>0.25311331929347802</v>
      </c>
      <c r="O103" s="1">
        <v>2.36584044021739</v>
      </c>
    </row>
    <row r="104" spans="1:15" x14ac:dyDescent="0.25">
      <c r="A104" t="s">
        <v>71</v>
      </c>
      <c r="B104" t="s">
        <v>377</v>
      </c>
      <c r="C104" t="s">
        <v>378</v>
      </c>
      <c r="D104" s="6">
        <v>32.941000000000003</v>
      </c>
      <c r="E104" s="6">
        <v>-79.657200000000003</v>
      </c>
      <c r="F104" s="6" t="s">
        <v>588</v>
      </c>
      <c r="G104" s="6" t="s">
        <v>605</v>
      </c>
      <c r="H104" s="1">
        <v>12</v>
      </c>
      <c r="I104" s="1">
        <v>3.4133602173913</v>
      </c>
      <c r="J104" s="1">
        <v>4.1524165204982602</v>
      </c>
      <c r="K104" s="1">
        <v>0.95606253838452704</v>
      </c>
      <c r="L104" s="1">
        <v>9.1657660931944598</v>
      </c>
      <c r="M104" s="1">
        <v>2.3519489435551901</v>
      </c>
      <c r="N104" s="1">
        <v>0.235333246514596</v>
      </c>
      <c r="O104" s="1">
        <v>2.5852311361188098</v>
      </c>
    </row>
    <row r="105" spans="1:15" x14ac:dyDescent="0.25">
      <c r="A105" t="s">
        <v>14</v>
      </c>
      <c r="B105" t="s">
        <v>228</v>
      </c>
      <c r="C105" t="s">
        <v>229</v>
      </c>
      <c r="D105" s="6">
        <v>34.4544</v>
      </c>
      <c r="E105" s="6">
        <v>-94.142899999999997</v>
      </c>
      <c r="F105" s="6" t="s">
        <v>486</v>
      </c>
      <c r="G105" s="6" t="s">
        <v>506</v>
      </c>
      <c r="H105" s="1">
        <v>11</v>
      </c>
      <c r="I105" s="1">
        <v>0.46005659090909001</v>
      </c>
      <c r="J105" s="1">
        <v>4.1420521363636302</v>
      </c>
      <c r="K105" s="1">
        <v>1.27390909090909</v>
      </c>
      <c r="L105" s="1">
        <v>8.46762731818181</v>
      </c>
      <c r="M105" s="1">
        <v>4.5758619545454504</v>
      </c>
      <c r="N105" s="1">
        <v>0.271765363636363</v>
      </c>
      <c r="O105" s="1">
        <v>2.8755109090909001</v>
      </c>
    </row>
    <row r="106" spans="1:15" x14ac:dyDescent="0.25">
      <c r="A106" t="s">
        <v>14</v>
      </c>
      <c r="B106" t="s">
        <v>228</v>
      </c>
      <c r="C106" t="s">
        <v>229</v>
      </c>
      <c r="D106" s="6">
        <v>34.4544</v>
      </c>
      <c r="E106" s="6">
        <v>-94.142899999999997</v>
      </c>
      <c r="F106" s="6" t="s">
        <v>488</v>
      </c>
      <c r="G106" s="6" t="s">
        <v>507</v>
      </c>
      <c r="H106" s="1">
        <v>11</v>
      </c>
      <c r="I106" s="1">
        <v>0.46005659090909001</v>
      </c>
      <c r="J106" s="1">
        <v>2.8904155292490099</v>
      </c>
      <c r="K106" s="1">
        <v>1.0172711462450601</v>
      </c>
      <c r="L106" s="1">
        <v>6.8906737438735197</v>
      </c>
      <c r="M106" s="1">
        <v>2.8429890007905101</v>
      </c>
      <c r="N106" s="1">
        <v>0.30220222687747</v>
      </c>
      <c r="O106" s="1">
        <v>2.1705613754940698</v>
      </c>
    </row>
    <row r="107" spans="1:15" x14ac:dyDescent="0.25">
      <c r="A107" t="s">
        <v>14</v>
      </c>
      <c r="B107" t="s">
        <v>228</v>
      </c>
      <c r="C107" t="s">
        <v>229</v>
      </c>
      <c r="D107" s="6">
        <v>34.4544</v>
      </c>
      <c r="E107" s="6">
        <v>-94.142899999999997</v>
      </c>
      <c r="F107" s="6" t="s">
        <v>588</v>
      </c>
      <c r="G107" s="6" t="s">
        <v>604</v>
      </c>
      <c r="H107" s="1">
        <v>11</v>
      </c>
      <c r="I107" s="1">
        <v>0.46005659090909001</v>
      </c>
      <c r="J107" s="1">
        <v>2.7564086790184601</v>
      </c>
      <c r="K107" s="1">
        <v>0.74004446830297199</v>
      </c>
      <c r="L107" s="1">
        <v>5.1349469127913903</v>
      </c>
      <c r="M107" s="1">
        <v>2.1309914006492101</v>
      </c>
      <c r="N107" s="1">
        <v>0.31737997934859502</v>
      </c>
      <c r="O107" s="1">
        <v>2.4398270638596098</v>
      </c>
    </row>
    <row r="108" spans="1:15" x14ac:dyDescent="0.25">
      <c r="A108" t="s">
        <v>11</v>
      </c>
      <c r="B108" t="s">
        <v>224</v>
      </c>
      <c r="C108" t="s">
        <v>225</v>
      </c>
      <c r="D108" s="6">
        <v>39.465000000000003</v>
      </c>
      <c r="E108" s="6">
        <v>-74.449200000000005</v>
      </c>
      <c r="F108" s="6" t="s">
        <v>486</v>
      </c>
      <c r="G108" s="6" t="s">
        <v>504</v>
      </c>
      <c r="H108" s="1">
        <v>12</v>
      </c>
      <c r="I108" s="1">
        <v>1.99302582608695</v>
      </c>
      <c r="J108" s="1">
        <v>3.3135023478260801</v>
      </c>
      <c r="K108" s="1">
        <v>1.62730434782608</v>
      </c>
      <c r="L108" s="1">
        <v>9.9081756086956503</v>
      </c>
      <c r="M108" s="1">
        <v>3.6808618695652102</v>
      </c>
      <c r="N108" s="1">
        <v>0.150605086956521</v>
      </c>
      <c r="O108" s="1">
        <v>4.0391452173913001</v>
      </c>
    </row>
    <row r="109" spans="1:15" x14ac:dyDescent="0.25">
      <c r="A109" t="s">
        <v>11</v>
      </c>
      <c r="B109" t="s">
        <v>224</v>
      </c>
      <c r="C109" t="s">
        <v>225</v>
      </c>
      <c r="D109" s="6">
        <v>39.465000000000003</v>
      </c>
      <c r="E109" s="6">
        <v>-74.449200000000005</v>
      </c>
      <c r="F109" s="6" t="s">
        <v>488</v>
      </c>
      <c r="G109" s="6" t="s">
        <v>505</v>
      </c>
      <c r="H109" s="1">
        <v>12</v>
      </c>
      <c r="I109" s="1">
        <v>1.99302582608695</v>
      </c>
      <c r="J109" s="1">
        <v>3.6057537867918299</v>
      </c>
      <c r="K109" s="1">
        <v>1.6285297430829999</v>
      </c>
      <c r="L109" s="1">
        <v>9.3458244405467692</v>
      </c>
      <c r="M109" s="1">
        <v>2.9845908069499298</v>
      </c>
      <c r="N109" s="1">
        <v>0.185211483860343</v>
      </c>
      <c r="O109" s="1">
        <v>3.0344660217391302</v>
      </c>
    </row>
    <row r="110" spans="1:15" x14ac:dyDescent="0.25">
      <c r="A110" t="s">
        <v>11</v>
      </c>
      <c r="B110" t="s">
        <v>224</v>
      </c>
      <c r="C110" t="s">
        <v>225</v>
      </c>
      <c r="D110" s="6">
        <v>39.465000000000003</v>
      </c>
      <c r="E110" s="6">
        <v>-74.449200000000005</v>
      </c>
      <c r="F110" s="6" t="s">
        <v>588</v>
      </c>
      <c r="G110" s="6" t="s">
        <v>603</v>
      </c>
      <c r="H110" s="1">
        <v>12</v>
      </c>
      <c r="I110" s="1">
        <v>1.99302582608695</v>
      </c>
      <c r="J110" s="1">
        <v>3.1380658669878398</v>
      </c>
      <c r="K110" s="1">
        <v>0.88988448292350397</v>
      </c>
      <c r="L110" s="1">
        <v>7.3127579197444001</v>
      </c>
      <c r="M110" s="1">
        <v>2.3255175877107299</v>
      </c>
      <c r="N110" s="1">
        <v>0.158554786505578</v>
      </c>
      <c r="O110" s="1">
        <v>3.1110528816952301</v>
      </c>
    </row>
    <row r="111" spans="1:15" x14ac:dyDescent="0.25">
      <c r="A111" t="s">
        <v>8</v>
      </c>
      <c r="B111" t="s">
        <v>214</v>
      </c>
      <c r="C111" t="s">
        <v>215</v>
      </c>
      <c r="D111" s="6">
        <v>47.946599999999997</v>
      </c>
      <c r="E111" s="6">
        <v>-91.495500000000007</v>
      </c>
      <c r="F111" s="6" t="s">
        <v>486</v>
      </c>
      <c r="G111" s="6" t="s">
        <v>502</v>
      </c>
      <c r="H111" s="1">
        <v>11</v>
      </c>
      <c r="I111" s="1">
        <v>0.30618190909090898</v>
      </c>
      <c r="J111" s="1">
        <v>1.22428663636363</v>
      </c>
      <c r="K111" s="1">
        <v>0.32322727272727197</v>
      </c>
      <c r="L111" s="1">
        <v>2.9604979999999999</v>
      </c>
      <c r="M111" s="1">
        <v>0.37453318181818102</v>
      </c>
      <c r="N111" s="1">
        <v>4.5238500000000001E-2</v>
      </c>
      <c r="O111" s="1">
        <v>0.44105181818181799</v>
      </c>
    </row>
    <row r="112" spans="1:15" x14ac:dyDescent="0.25">
      <c r="A112" t="s">
        <v>8</v>
      </c>
      <c r="B112" t="s">
        <v>214</v>
      </c>
      <c r="C112" t="s">
        <v>215</v>
      </c>
      <c r="D112" s="6">
        <v>47.946599999999997</v>
      </c>
      <c r="E112" s="6">
        <v>-91.495500000000007</v>
      </c>
      <c r="F112" s="6" t="s">
        <v>488</v>
      </c>
      <c r="G112" s="6" t="s">
        <v>503</v>
      </c>
      <c r="H112" s="1">
        <v>11</v>
      </c>
      <c r="I112" s="1">
        <v>0.30618190909090898</v>
      </c>
      <c r="J112" s="1">
        <v>1.18308215418784</v>
      </c>
      <c r="K112" s="1">
        <v>0.28523593073593101</v>
      </c>
      <c r="L112" s="1">
        <v>2.7864343031055898</v>
      </c>
      <c r="M112" s="1">
        <v>0.35705248108413301</v>
      </c>
      <c r="N112" s="1">
        <v>6.9386224637681196E-2</v>
      </c>
      <c r="O112" s="1">
        <v>0.51197366798418997</v>
      </c>
    </row>
    <row r="113" spans="1:16" x14ac:dyDescent="0.25">
      <c r="A113" t="s">
        <v>8</v>
      </c>
      <c r="B113" t="s">
        <v>214</v>
      </c>
      <c r="C113" t="s">
        <v>215</v>
      </c>
      <c r="D113" s="6">
        <v>47.946599999999997</v>
      </c>
      <c r="E113" s="6">
        <v>-91.495500000000007</v>
      </c>
      <c r="F113" s="6" t="s">
        <v>588</v>
      </c>
      <c r="G113" s="6" t="s">
        <v>602</v>
      </c>
      <c r="H113" s="1">
        <v>11</v>
      </c>
      <c r="I113" s="1">
        <v>0.30618190909090898</v>
      </c>
      <c r="J113" s="1">
        <v>1.13866542118221</v>
      </c>
      <c r="K113" s="1">
        <v>0.26086010808023502</v>
      </c>
      <c r="L113" s="1">
        <v>2.7267937953359902</v>
      </c>
      <c r="M113" s="1">
        <v>0.32444163197601</v>
      </c>
      <c r="N113" s="1">
        <v>6.4003478793304494E-2</v>
      </c>
      <c r="O113" s="1">
        <v>0.51133222148311197</v>
      </c>
      <c r="P113" s="1">
        <v>40.308453959239174</v>
      </c>
    </row>
    <row r="114" spans="1:16" x14ac:dyDescent="0.25">
      <c r="A114" t="s">
        <v>7</v>
      </c>
      <c r="B114" t="s">
        <v>211</v>
      </c>
      <c r="C114" t="s">
        <v>205</v>
      </c>
      <c r="D114" s="6">
        <v>33.869500000000002</v>
      </c>
      <c r="E114" s="6">
        <v>-106.852</v>
      </c>
      <c r="F114" s="6" t="s">
        <v>486</v>
      </c>
      <c r="G114" s="6" t="s">
        <v>500</v>
      </c>
      <c r="H114" s="1">
        <v>10</v>
      </c>
      <c r="I114" s="1">
        <v>0.17836247619047599</v>
      </c>
      <c r="J114" s="1">
        <v>1.7522430952380901</v>
      </c>
      <c r="K114" s="1">
        <v>0.79057142857142804</v>
      </c>
      <c r="L114" s="1">
        <v>2.3225168095237998</v>
      </c>
      <c r="M114" s="1">
        <v>0.512604333333333</v>
      </c>
      <c r="N114" s="1">
        <v>0.51497138095238004</v>
      </c>
      <c r="O114" s="1">
        <v>2.6665342857142802</v>
      </c>
    </row>
    <row r="115" spans="1:16" x14ac:dyDescent="0.25">
      <c r="A115" t="s">
        <v>7</v>
      </c>
      <c r="B115" t="s">
        <v>211</v>
      </c>
      <c r="C115" t="s">
        <v>205</v>
      </c>
      <c r="D115" s="6">
        <v>33.869500000000002</v>
      </c>
      <c r="E115" s="6">
        <v>-106.852</v>
      </c>
      <c r="F115" s="6" t="s">
        <v>488</v>
      </c>
      <c r="G115" s="6" t="s">
        <v>501</v>
      </c>
      <c r="H115" s="1">
        <v>10</v>
      </c>
      <c r="I115" s="1">
        <v>0.17836247619047599</v>
      </c>
      <c r="J115" s="1">
        <v>1.6056676923672799</v>
      </c>
      <c r="K115" s="1">
        <v>0.74976557302346802</v>
      </c>
      <c r="L115" s="1">
        <v>2.33167704916838</v>
      </c>
      <c r="M115" s="1">
        <v>0.589251426930964</v>
      </c>
      <c r="N115" s="1">
        <v>0.50803825739348396</v>
      </c>
      <c r="O115" s="1">
        <v>1.96386650307587</v>
      </c>
    </row>
    <row r="116" spans="1:16" x14ac:dyDescent="0.25">
      <c r="A116" t="s">
        <v>7</v>
      </c>
      <c r="B116" t="s">
        <v>211</v>
      </c>
      <c r="C116" t="s">
        <v>205</v>
      </c>
      <c r="D116" s="6">
        <v>33.869500000000002</v>
      </c>
      <c r="E116" s="6">
        <v>-106.852</v>
      </c>
      <c r="F116" s="6" t="s">
        <v>588</v>
      </c>
      <c r="G116" s="6" t="s">
        <v>601</v>
      </c>
      <c r="H116" s="1">
        <v>10</v>
      </c>
      <c r="I116" s="1">
        <v>0.17836247619047599</v>
      </c>
      <c r="J116" s="1">
        <v>1.5580845463175299</v>
      </c>
      <c r="K116" s="1">
        <v>0.48390427779426198</v>
      </c>
      <c r="L116" s="1">
        <v>1.99265893330777</v>
      </c>
      <c r="M116" s="1">
        <v>0.58108849743063096</v>
      </c>
      <c r="N116" s="1">
        <v>0.615557051847472</v>
      </c>
      <c r="O116" s="1">
        <v>2.5038353978138801</v>
      </c>
    </row>
    <row r="117" spans="1:16" x14ac:dyDescent="0.25">
      <c r="A117" t="s">
        <v>5</v>
      </c>
      <c r="B117" t="s">
        <v>206</v>
      </c>
      <c r="C117" t="s">
        <v>207</v>
      </c>
      <c r="D117" s="6">
        <v>29.302700000000002</v>
      </c>
      <c r="E117" s="6">
        <v>-103.178</v>
      </c>
      <c r="F117" s="6" t="s">
        <v>486</v>
      </c>
      <c r="G117" s="6" t="s">
        <v>498</v>
      </c>
      <c r="H117" s="1">
        <v>10</v>
      </c>
      <c r="I117" s="1">
        <v>9.3626166666666594E-2</v>
      </c>
      <c r="J117" s="1">
        <v>1.3375343749999999</v>
      </c>
      <c r="K117" s="1">
        <v>0.64824999999999999</v>
      </c>
      <c r="L117" s="1">
        <v>3.6011553749999998</v>
      </c>
      <c r="M117" s="1">
        <v>0.48705074999999998</v>
      </c>
      <c r="N117" s="1">
        <v>0.57414024999999902</v>
      </c>
      <c r="O117" s="1">
        <v>2.5064674999999998</v>
      </c>
    </row>
    <row r="118" spans="1:16" x14ac:dyDescent="0.25">
      <c r="A118" t="s">
        <v>5</v>
      </c>
      <c r="B118" t="s">
        <v>206</v>
      </c>
      <c r="C118" t="s">
        <v>207</v>
      </c>
      <c r="D118" s="6">
        <v>29.302700000000002</v>
      </c>
      <c r="E118" s="6">
        <v>-103.178</v>
      </c>
      <c r="F118" s="6" t="s">
        <v>488</v>
      </c>
      <c r="G118" s="6" t="s">
        <v>499</v>
      </c>
      <c r="H118" s="1">
        <v>10</v>
      </c>
      <c r="I118" s="1">
        <v>9.3626166666666594E-2</v>
      </c>
      <c r="J118" s="1">
        <v>1.2810251495454501</v>
      </c>
      <c r="K118" s="1">
        <v>0.49720454545454601</v>
      </c>
      <c r="L118" s="1">
        <v>3.0460092204545499</v>
      </c>
      <c r="M118" s="1">
        <v>0.414789627272727</v>
      </c>
      <c r="N118" s="1">
        <v>0.50628803272727296</v>
      </c>
      <c r="O118" s="1">
        <v>2.0231352999999999</v>
      </c>
    </row>
    <row r="119" spans="1:16" x14ac:dyDescent="0.25">
      <c r="A119" t="s">
        <v>5</v>
      </c>
      <c r="B119" t="s">
        <v>206</v>
      </c>
      <c r="C119" t="s">
        <v>207</v>
      </c>
      <c r="D119" s="6">
        <v>29.302700000000002</v>
      </c>
      <c r="E119" s="6">
        <v>-103.178</v>
      </c>
      <c r="F119" s="6" t="s">
        <v>588</v>
      </c>
      <c r="G119" s="6" t="s">
        <v>600</v>
      </c>
      <c r="H119" s="1">
        <v>10</v>
      </c>
      <c r="I119" s="1">
        <v>9.3626166666666594E-2</v>
      </c>
      <c r="J119" s="1">
        <v>1.27563580122215</v>
      </c>
      <c r="K119" s="1">
        <v>0.440111754066565</v>
      </c>
      <c r="L119" s="1">
        <v>2.6942807269058702</v>
      </c>
      <c r="M119" s="1">
        <v>0.45047865676559301</v>
      </c>
      <c r="N119" s="1">
        <v>0.55020406880353301</v>
      </c>
      <c r="O119" s="1">
        <v>2.2782771482716702</v>
      </c>
    </row>
    <row r="120" spans="1:16" x14ac:dyDescent="0.25">
      <c r="A120" t="s">
        <v>4</v>
      </c>
      <c r="B120" t="s">
        <v>204</v>
      </c>
      <c r="C120" t="s">
        <v>205</v>
      </c>
      <c r="D120" s="6">
        <v>35.779699999999998</v>
      </c>
      <c r="E120" s="6">
        <v>-106.2664</v>
      </c>
      <c r="F120" s="6" t="s">
        <v>486</v>
      </c>
      <c r="G120" s="6" t="s">
        <v>496</v>
      </c>
      <c r="H120" s="1">
        <v>9</v>
      </c>
      <c r="I120" s="1">
        <v>9.1069727272727205E-2</v>
      </c>
      <c r="J120" s="1">
        <v>1.5656031818181799</v>
      </c>
      <c r="K120" s="1">
        <v>0.59081818181818102</v>
      </c>
      <c r="L120" s="1">
        <v>1.95209849999999</v>
      </c>
      <c r="M120" s="1">
        <v>0.53345781818181803</v>
      </c>
      <c r="N120" s="1">
        <v>0.29135581818181799</v>
      </c>
      <c r="O120" s="1">
        <v>1.0348581818181799</v>
      </c>
    </row>
    <row r="121" spans="1:16" x14ac:dyDescent="0.25">
      <c r="A121" t="s">
        <v>4</v>
      </c>
      <c r="B121" t="s">
        <v>204</v>
      </c>
      <c r="C121" t="s">
        <v>205</v>
      </c>
      <c r="D121" s="6">
        <v>35.779699999999998</v>
      </c>
      <c r="E121" s="6">
        <v>-106.2664</v>
      </c>
      <c r="F121" s="6" t="s">
        <v>488</v>
      </c>
      <c r="G121" s="6" t="s">
        <v>497</v>
      </c>
      <c r="H121" s="1">
        <v>9</v>
      </c>
      <c r="I121" s="1">
        <v>9.1069727272727205E-2</v>
      </c>
      <c r="J121" s="1">
        <v>1.55545611530209</v>
      </c>
      <c r="K121" s="1">
        <v>0.64410692640692602</v>
      </c>
      <c r="L121" s="1">
        <v>1.9078516997741399</v>
      </c>
      <c r="M121" s="1">
        <v>0.60832317709392103</v>
      </c>
      <c r="N121" s="1">
        <v>0.28486421326933897</v>
      </c>
      <c r="O121" s="1">
        <v>0.92488791981931096</v>
      </c>
    </row>
    <row r="122" spans="1:16" x14ac:dyDescent="0.25">
      <c r="A122" t="s">
        <v>4</v>
      </c>
      <c r="B122" t="s">
        <v>204</v>
      </c>
      <c r="C122" t="s">
        <v>205</v>
      </c>
      <c r="D122" s="6">
        <v>35.779699999999998</v>
      </c>
      <c r="E122" s="6">
        <v>-106.2664</v>
      </c>
      <c r="F122" s="6" t="s">
        <v>588</v>
      </c>
      <c r="G122" s="6" t="s">
        <v>599</v>
      </c>
      <c r="H122" s="1">
        <v>9</v>
      </c>
      <c r="I122" s="1">
        <v>9.1069727272727205E-2</v>
      </c>
      <c r="J122" s="1">
        <v>1.49992243227884</v>
      </c>
      <c r="K122" s="1">
        <v>0.39681958185181498</v>
      </c>
      <c r="L122" s="1">
        <v>1.7074036558071199</v>
      </c>
      <c r="M122" s="1">
        <v>0.67046718321750398</v>
      </c>
      <c r="N122" s="1">
        <v>0.37857119267331202</v>
      </c>
      <c r="O122" s="1">
        <v>1.2696329864262801</v>
      </c>
    </row>
    <row r="123" spans="1:16" x14ac:dyDescent="0.25">
      <c r="A123" t="s">
        <v>2</v>
      </c>
      <c r="B123" t="s">
        <v>202</v>
      </c>
      <c r="C123" t="s">
        <v>203</v>
      </c>
      <c r="D123" s="6">
        <v>43.743499999999997</v>
      </c>
      <c r="E123" s="6">
        <v>-101.94119999999999</v>
      </c>
      <c r="F123" s="6" t="s">
        <v>486</v>
      </c>
      <c r="G123" s="6" t="s">
        <v>494</v>
      </c>
      <c r="H123" s="1">
        <v>11</v>
      </c>
      <c r="I123" s="1">
        <v>0.15252608333333301</v>
      </c>
      <c r="J123" s="1">
        <v>1.19403675</v>
      </c>
      <c r="K123" s="1">
        <v>0.4415</v>
      </c>
      <c r="L123" s="1">
        <v>2.5334327916666601</v>
      </c>
      <c r="M123" s="1">
        <v>0.88282587499999898</v>
      </c>
      <c r="N123" s="1">
        <v>0.18494229166666601</v>
      </c>
      <c r="O123" s="1">
        <v>1.1016725000000001</v>
      </c>
    </row>
    <row r="124" spans="1:16" x14ac:dyDescent="0.25">
      <c r="A124" t="s">
        <v>2</v>
      </c>
      <c r="B124" t="s">
        <v>202</v>
      </c>
      <c r="C124" t="s">
        <v>203</v>
      </c>
      <c r="D124" s="6">
        <v>43.743499999999997</v>
      </c>
      <c r="E124" s="6">
        <v>-101.94119999999999</v>
      </c>
      <c r="F124" s="6" t="s">
        <v>488</v>
      </c>
      <c r="G124" s="6" t="s">
        <v>495</v>
      </c>
      <c r="H124" s="1">
        <v>11</v>
      </c>
      <c r="I124" s="1">
        <v>0.15252608333333301</v>
      </c>
      <c r="J124" s="1">
        <v>1.25982216969697</v>
      </c>
      <c r="K124" s="1">
        <v>0.44547878787878797</v>
      </c>
      <c r="L124" s="1">
        <v>2.81607899545455</v>
      </c>
      <c r="M124" s="1">
        <v>0.95167086212121199</v>
      </c>
      <c r="N124" s="1">
        <v>0.262131851515152</v>
      </c>
      <c r="O124" s="1">
        <v>1.1324636818181799</v>
      </c>
    </row>
    <row r="125" spans="1:16" x14ac:dyDescent="0.25">
      <c r="A125" t="s">
        <v>2</v>
      </c>
      <c r="B125" t="s">
        <v>202</v>
      </c>
      <c r="C125" t="s">
        <v>203</v>
      </c>
      <c r="D125" s="6">
        <v>43.743499999999997</v>
      </c>
      <c r="E125" s="6">
        <v>-101.94119999999999</v>
      </c>
      <c r="F125" s="6" t="s">
        <v>588</v>
      </c>
      <c r="G125" s="6" t="s">
        <v>598</v>
      </c>
      <c r="H125" s="1">
        <v>11</v>
      </c>
      <c r="I125" s="1">
        <v>0.15252608333333301</v>
      </c>
      <c r="J125" s="1">
        <v>1.24239499097063</v>
      </c>
      <c r="K125" s="1">
        <v>0.39221192580714398</v>
      </c>
      <c r="L125" s="1">
        <v>2.57548147166482</v>
      </c>
      <c r="M125" s="1">
        <v>0.751479364374666</v>
      </c>
      <c r="N125" s="1">
        <v>0.26533507806181</v>
      </c>
      <c r="O125" s="1">
        <v>1.21196596927054</v>
      </c>
    </row>
    <row r="126" spans="1:16" x14ac:dyDescent="0.25">
      <c r="A126" t="s">
        <v>0</v>
      </c>
      <c r="B126" t="s">
        <v>186</v>
      </c>
      <c r="C126" t="s">
        <v>187</v>
      </c>
      <c r="D126" s="6">
        <v>44.377099999999999</v>
      </c>
      <c r="E126" s="6">
        <v>-68.260999999999996</v>
      </c>
      <c r="F126" s="6" t="s">
        <v>486</v>
      </c>
      <c r="G126" s="6" t="s">
        <v>492</v>
      </c>
      <c r="H126" s="1">
        <v>12</v>
      </c>
      <c r="I126" s="1">
        <v>0.78167430434782603</v>
      </c>
      <c r="J126" s="1">
        <v>1.8536733478260801</v>
      </c>
      <c r="K126" s="1">
        <v>0.52082608695652099</v>
      </c>
      <c r="L126" s="1">
        <v>4.6338839130434701</v>
      </c>
      <c r="M126" s="1">
        <v>0.55379108695652102</v>
      </c>
      <c r="N126" s="1">
        <v>4.5320086956521698E-2</v>
      </c>
      <c r="O126" s="1">
        <v>0.809126086956521</v>
      </c>
    </row>
    <row r="127" spans="1:16" x14ac:dyDescent="0.25">
      <c r="A127" t="s">
        <v>0</v>
      </c>
      <c r="B127" t="s">
        <v>186</v>
      </c>
      <c r="C127" t="s">
        <v>187</v>
      </c>
      <c r="D127" s="6">
        <v>44.377099999999999</v>
      </c>
      <c r="E127" s="6">
        <v>-68.260999999999996</v>
      </c>
      <c r="F127" s="6" t="s">
        <v>488</v>
      </c>
      <c r="G127" s="6" t="s">
        <v>493</v>
      </c>
      <c r="H127" s="1">
        <v>12</v>
      </c>
      <c r="I127" s="1">
        <v>0.78167430434782603</v>
      </c>
      <c r="J127" s="1">
        <v>1.67791431086956</v>
      </c>
      <c r="K127" s="1">
        <v>0.48259999999999997</v>
      </c>
      <c r="L127" s="1">
        <v>4.1875567981883997</v>
      </c>
      <c r="M127" s="1">
        <v>0.58819021050724596</v>
      </c>
      <c r="N127" s="1">
        <v>6.8559082971014498E-2</v>
      </c>
      <c r="O127" s="1">
        <v>0.78411399999999998</v>
      </c>
    </row>
    <row r="128" spans="1:16" x14ac:dyDescent="0.25">
      <c r="A128" t="s">
        <v>0</v>
      </c>
      <c r="B128" t="s">
        <v>186</v>
      </c>
      <c r="C128" t="s">
        <v>187</v>
      </c>
      <c r="D128" s="6">
        <v>44.377099999999999</v>
      </c>
      <c r="E128" s="6">
        <v>-68.260999999999996</v>
      </c>
      <c r="F128" s="6" t="s">
        <v>588</v>
      </c>
      <c r="G128" s="6" t="s">
        <v>597</v>
      </c>
      <c r="H128" s="1">
        <v>12</v>
      </c>
      <c r="I128" s="1">
        <v>0.78167430434782603</v>
      </c>
      <c r="J128" s="1">
        <v>1.54028074514809</v>
      </c>
      <c r="K128" s="1">
        <v>0.34876920933723399</v>
      </c>
      <c r="L128" s="1">
        <v>3.8879269422959402</v>
      </c>
      <c r="M128" s="1">
        <v>0.49027614303307998</v>
      </c>
      <c r="N128" s="1">
        <v>6.7542605592732993E-2</v>
      </c>
      <c r="O128" s="1">
        <v>0.78949219471573795</v>
      </c>
    </row>
  </sheetData>
  <autoFilter ref="A2:O128" xr:uid="{00000000-0009-0000-0000-000004000000}">
    <sortState xmlns:xlrd2="http://schemas.microsoft.com/office/spreadsheetml/2017/richdata2" ref="A3:O128">
      <sortCondition descending="1" ref="G2:G128"/>
    </sortState>
  </autoFilter>
  <sortState xmlns:xlrd2="http://schemas.microsoft.com/office/spreadsheetml/2017/richdata2" ref="A3:P86">
    <sortCondition ref="A3:A86"/>
    <sortCondition descending="1" ref="F3:F86"/>
  </sortState>
  <mergeCells count="1">
    <mergeCell ref="H1:O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28"/>
  <sheetViews>
    <sheetView workbookViewId="0">
      <pane ySplit="2" topLeftCell="A96" activePane="bottomLeft" state="frozen"/>
      <selection pane="bottomLeft" activeCell="D99" sqref="D99"/>
    </sheetView>
  </sheetViews>
  <sheetFormatPr defaultRowHeight="15" x14ac:dyDescent="0.25"/>
  <cols>
    <col min="1" max="1" width="7.7109375" bestFit="1" customWidth="1"/>
    <col min="2" max="2" width="35.7109375" bestFit="1" customWidth="1"/>
    <col min="3" max="3" width="5.5703125" bestFit="1" customWidth="1"/>
    <col min="4" max="4" width="8.28515625" style="6" bestFit="1" customWidth="1"/>
    <col min="5" max="5" width="9.85546875" style="6" bestFit="1" customWidth="1"/>
    <col min="6" max="6" width="9.85546875" style="6" customWidth="1"/>
    <col min="7" max="7" width="40.42578125" style="6" bestFit="1" customWidth="1"/>
    <col min="8" max="8" width="10.7109375" style="6" customWidth="1"/>
    <col min="9" max="15" width="10.7109375" customWidth="1"/>
  </cols>
  <sheetData>
    <row r="1" spans="1:15" s="2" customFormat="1" x14ac:dyDescent="0.25">
      <c r="D1" s="4"/>
      <c r="E1" s="4"/>
      <c r="F1" s="4"/>
      <c r="G1" s="4"/>
      <c r="H1" s="29" t="s">
        <v>586</v>
      </c>
      <c r="I1" s="29"/>
      <c r="J1" s="29"/>
      <c r="K1" s="29"/>
      <c r="L1" s="29"/>
      <c r="M1" s="29"/>
      <c r="N1" s="29"/>
      <c r="O1" s="29"/>
    </row>
    <row r="2" spans="1:15" s="2" customFormat="1" x14ac:dyDescent="0.25">
      <c r="A2" s="3" t="s">
        <v>113</v>
      </c>
      <c r="B2" s="3" t="s">
        <v>112</v>
      </c>
      <c r="C2" s="3" t="s">
        <v>114</v>
      </c>
      <c r="D2" s="5" t="s">
        <v>110</v>
      </c>
      <c r="E2" s="5" t="s">
        <v>111</v>
      </c>
      <c r="F2" s="5" t="s">
        <v>487</v>
      </c>
      <c r="G2" s="5" t="s">
        <v>491</v>
      </c>
      <c r="H2" s="5" t="s">
        <v>583</v>
      </c>
      <c r="I2" s="8" t="s">
        <v>479</v>
      </c>
      <c r="J2" s="8" t="s">
        <v>480</v>
      </c>
      <c r="K2" s="8" t="s">
        <v>481</v>
      </c>
      <c r="L2" s="8" t="s">
        <v>482</v>
      </c>
      <c r="M2" s="8" t="s">
        <v>483</v>
      </c>
      <c r="N2" s="8" t="s">
        <v>484</v>
      </c>
      <c r="O2" s="9" t="s">
        <v>485</v>
      </c>
    </row>
    <row r="3" spans="1:15" x14ac:dyDescent="0.25">
      <c r="A3" t="s">
        <v>0</v>
      </c>
      <c r="B3" t="s">
        <v>186</v>
      </c>
      <c r="C3" t="s">
        <v>187</v>
      </c>
      <c r="D3" s="6">
        <v>44.377099999999999</v>
      </c>
      <c r="E3" s="6">
        <v>-68.260999999999996</v>
      </c>
      <c r="F3" s="6" t="s">
        <v>486</v>
      </c>
      <c r="G3" s="6" t="s">
        <v>492</v>
      </c>
      <c r="H3" s="1">
        <v>12</v>
      </c>
      <c r="I3" s="1">
        <v>0.87793650000000001</v>
      </c>
      <c r="J3" s="1">
        <v>6.8990418749999902</v>
      </c>
      <c r="K3" s="1">
        <v>2.4388749999999999</v>
      </c>
      <c r="L3" s="1">
        <v>30.6761265833333</v>
      </c>
      <c r="M3" s="1">
        <v>3.52653262499999</v>
      </c>
      <c r="N3" s="1">
        <v>0.14326425000000001</v>
      </c>
      <c r="O3" s="1">
        <v>1.9639249999999999</v>
      </c>
    </row>
    <row r="4" spans="1:15" x14ac:dyDescent="0.25">
      <c r="A4" t="s">
        <v>105</v>
      </c>
      <c r="B4" t="s">
        <v>427</v>
      </c>
      <c r="C4" t="s">
        <v>203</v>
      </c>
      <c r="D4" s="6">
        <v>43.557600000000001</v>
      </c>
      <c r="E4" s="6">
        <v>-103.4838</v>
      </c>
      <c r="F4" s="6" t="s">
        <v>488</v>
      </c>
      <c r="G4" s="6" t="s">
        <v>573</v>
      </c>
      <c r="H4" s="1">
        <v>10</v>
      </c>
      <c r="I4" s="1">
        <v>0.17847633333333299</v>
      </c>
      <c r="J4" s="1">
        <v>3.2453611231884101</v>
      </c>
      <c r="K4" s="1">
        <v>1.0218390269151101</v>
      </c>
      <c r="L4" s="1">
        <v>12.000524819358199</v>
      </c>
      <c r="M4" s="1">
        <v>7.3830035000000001</v>
      </c>
      <c r="N4" s="1">
        <v>0.47432169720496897</v>
      </c>
      <c r="O4" s="1">
        <v>1.33031646583851</v>
      </c>
    </row>
    <row r="5" spans="1:15" x14ac:dyDescent="0.25">
      <c r="A5" t="s">
        <v>2</v>
      </c>
      <c r="B5" t="s">
        <v>202</v>
      </c>
      <c r="C5" t="s">
        <v>203</v>
      </c>
      <c r="D5" s="6">
        <v>43.743499999999997</v>
      </c>
      <c r="E5" s="6">
        <v>-101.94119999999999</v>
      </c>
      <c r="F5" s="6" t="s">
        <v>486</v>
      </c>
      <c r="G5" s="6" t="s">
        <v>494</v>
      </c>
      <c r="H5" s="1">
        <v>11</v>
      </c>
      <c r="I5" s="1">
        <v>0.15535991666666599</v>
      </c>
      <c r="J5" s="1">
        <v>4.0746492083333301</v>
      </c>
      <c r="K5" s="1">
        <v>1.18874999999999</v>
      </c>
      <c r="L5" s="1">
        <v>17.7088435</v>
      </c>
      <c r="M5" s="1">
        <v>7.9531787500000002</v>
      </c>
      <c r="N5" s="1">
        <v>0.29719195833333301</v>
      </c>
      <c r="O5" s="1">
        <v>1.5337675</v>
      </c>
    </row>
    <row r="6" spans="1:15" x14ac:dyDescent="0.25">
      <c r="A6" t="s">
        <v>105</v>
      </c>
      <c r="B6" t="s">
        <v>427</v>
      </c>
      <c r="C6" t="s">
        <v>203</v>
      </c>
      <c r="D6" s="6">
        <v>43.557600000000001</v>
      </c>
      <c r="E6" s="6">
        <v>-103.4838</v>
      </c>
      <c r="F6" s="6" t="s">
        <v>588</v>
      </c>
      <c r="G6" s="6" t="s">
        <v>638</v>
      </c>
      <c r="H6" s="1">
        <v>10</v>
      </c>
      <c r="I6" s="1">
        <v>0.17847633333333299</v>
      </c>
      <c r="J6" s="1">
        <v>3.18744294923723</v>
      </c>
      <c r="K6" s="1">
        <v>0.91988910206627905</v>
      </c>
      <c r="L6" s="1">
        <v>10.0885744613919</v>
      </c>
      <c r="M6" s="1">
        <v>5.4249805778650799</v>
      </c>
      <c r="N6" s="1">
        <v>0.47638989072630999</v>
      </c>
      <c r="O6" s="1">
        <v>1.4259253179715601</v>
      </c>
    </row>
    <row r="7" spans="1:15" x14ac:dyDescent="0.25">
      <c r="A7" t="s">
        <v>4</v>
      </c>
      <c r="B7" t="s">
        <v>204</v>
      </c>
      <c r="C7" t="s">
        <v>205</v>
      </c>
      <c r="D7" s="6">
        <v>35.779699999999998</v>
      </c>
      <c r="E7" s="6">
        <v>-106.2664</v>
      </c>
      <c r="F7" s="6" t="s">
        <v>486</v>
      </c>
      <c r="G7" s="6" t="s">
        <v>496</v>
      </c>
      <c r="H7" s="1">
        <v>9</v>
      </c>
      <c r="I7" s="1">
        <v>0.12687354545454499</v>
      </c>
      <c r="J7" s="1">
        <v>3.7131117727272702</v>
      </c>
      <c r="K7" s="1">
        <v>1.3260454545454501</v>
      </c>
      <c r="L7" s="1">
        <v>6.8248985909090898</v>
      </c>
      <c r="M7" s="1">
        <v>1.7831666818181799</v>
      </c>
      <c r="N7" s="1">
        <v>0.82763386363636304</v>
      </c>
      <c r="O7" s="1">
        <v>2.2837581818181798</v>
      </c>
    </row>
    <row r="8" spans="1:15" x14ac:dyDescent="0.25">
      <c r="A8" t="s">
        <v>106</v>
      </c>
      <c r="B8" t="s">
        <v>428</v>
      </c>
      <c r="C8" t="s">
        <v>429</v>
      </c>
      <c r="D8" s="6">
        <v>34.732300000000002</v>
      </c>
      <c r="E8" s="6">
        <v>-98.712999999999994</v>
      </c>
      <c r="F8" s="6" t="s">
        <v>488</v>
      </c>
      <c r="G8" s="6" t="s">
        <v>575</v>
      </c>
      <c r="H8" s="1">
        <v>11</v>
      </c>
      <c r="I8" s="1">
        <v>0.520402173913043</v>
      </c>
      <c r="J8" s="1">
        <v>7.5547544202898598</v>
      </c>
      <c r="K8" s="1">
        <v>2.9584085144927501</v>
      </c>
      <c r="L8" s="1">
        <v>29.8836883917572</v>
      </c>
      <c r="M8" s="1">
        <v>22.060635081068799</v>
      </c>
      <c r="N8" s="1">
        <v>0.62292097690217396</v>
      </c>
      <c r="O8" s="1">
        <v>4.50520453804348</v>
      </c>
    </row>
    <row r="9" spans="1:15" x14ac:dyDescent="0.25">
      <c r="A9" t="s">
        <v>5</v>
      </c>
      <c r="B9" t="s">
        <v>206</v>
      </c>
      <c r="C9" t="s">
        <v>207</v>
      </c>
      <c r="D9" s="6">
        <v>29.302700000000002</v>
      </c>
      <c r="E9" s="6">
        <v>-103.178</v>
      </c>
      <c r="F9" s="6" t="s">
        <v>486</v>
      </c>
      <c r="G9" s="6" t="s">
        <v>498</v>
      </c>
      <c r="H9" s="1">
        <v>10</v>
      </c>
      <c r="I9" s="1">
        <v>0.16061858333333301</v>
      </c>
      <c r="J9" s="1">
        <v>4.4147278749999996</v>
      </c>
      <c r="K9" s="1">
        <v>1.532375</v>
      </c>
      <c r="L9" s="1">
        <v>17.065830375000001</v>
      </c>
      <c r="M9" s="1">
        <v>1.3635594583333299</v>
      </c>
      <c r="N9" s="1">
        <v>0.65440116666666603</v>
      </c>
      <c r="O9" s="1">
        <v>4.8512949999999897</v>
      </c>
    </row>
    <row r="10" spans="1:15" x14ac:dyDescent="0.25">
      <c r="A10" t="s">
        <v>106</v>
      </c>
      <c r="B10" t="s">
        <v>428</v>
      </c>
      <c r="C10" t="s">
        <v>429</v>
      </c>
      <c r="D10" s="6">
        <v>34.732300000000002</v>
      </c>
      <c r="E10" s="6">
        <v>-98.712999999999994</v>
      </c>
      <c r="F10" s="6" t="s">
        <v>588</v>
      </c>
      <c r="G10" s="6" t="s">
        <v>637</v>
      </c>
      <c r="H10" s="1">
        <v>11</v>
      </c>
      <c r="I10" s="1">
        <v>0.520402173913043</v>
      </c>
      <c r="J10" s="1">
        <v>7.3161832093780799</v>
      </c>
      <c r="K10" s="1">
        <v>2.1945959583336201</v>
      </c>
      <c r="L10" s="1">
        <v>22.935050796523502</v>
      </c>
      <c r="M10" s="1">
        <v>12.8460969767875</v>
      </c>
      <c r="N10" s="1">
        <v>0.68705245928912095</v>
      </c>
      <c r="O10" s="1">
        <v>5.2168318743292801</v>
      </c>
    </row>
    <row r="11" spans="1:15" x14ac:dyDescent="0.25">
      <c r="A11" t="s">
        <v>7</v>
      </c>
      <c r="B11" t="s">
        <v>211</v>
      </c>
      <c r="C11" t="s">
        <v>205</v>
      </c>
      <c r="D11" s="6">
        <v>33.869500000000002</v>
      </c>
      <c r="E11" s="6">
        <v>-106.852</v>
      </c>
      <c r="F11" s="6" t="s">
        <v>486</v>
      </c>
      <c r="G11" s="6" t="s">
        <v>500</v>
      </c>
      <c r="H11" s="1">
        <v>10</v>
      </c>
      <c r="I11" s="1">
        <v>0.20602461904761901</v>
      </c>
      <c r="J11" s="1">
        <v>4.7721039999999997</v>
      </c>
      <c r="K11" s="1">
        <v>2.22114285714285</v>
      </c>
      <c r="L11" s="1">
        <v>7.0161210952380904</v>
      </c>
      <c r="M11" s="1">
        <v>4.5051287142857097</v>
      </c>
      <c r="N11" s="1">
        <v>0.92365190476190395</v>
      </c>
      <c r="O11" s="1">
        <v>3.7770457142857099</v>
      </c>
    </row>
    <row r="12" spans="1:15" x14ac:dyDescent="0.25">
      <c r="A12" t="s">
        <v>101</v>
      </c>
      <c r="B12" t="s">
        <v>423</v>
      </c>
      <c r="C12" t="s">
        <v>205</v>
      </c>
      <c r="D12" s="6">
        <v>33.468699999999998</v>
      </c>
      <c r="E12" s="6">
        <v>-105.53489999999999</v>
      </c>
      <c r="F12" s="6" t="s">
        <v>488</v>
      </c>
      <c r="G12" s="6" t="s">
        <v>569</v>
      </c>
      <c r="H12" s="1">
        <v>9</v>
      </c>
      <c r="I12" s="1">
        <v>0.21035038095238101</v>
      </c>
      <c r="J12" s="1">
        <v>4.4266201267965402</v>
      </c>
      <c r="K12" s="1">
        <v>1.0888925974026</v>
      </c>
      <c r="L12" s="1">
        <v>9.9314541745021696</v>
      </c>
      <c r="M12" s="1">
        <v>1.2479089646753201</v>
      </c>
      <c r="N12" s="1">
        <v>0.893413883030303</v>
      </c>
      <c r="O12" s="1">
        <v>2.6109340883116898</v>
      </c>
    </row>
    <row r="13" spans="1:15" x14ac:dyDescent="0.25">
      <c r="A13" t="s">
        <v>8</v>
      </c>
      <c r="B13" t="s">
        <v>214</v>
      </c>
      <c r="C13" t="s">
        <v>215</v>
      </c>
      <c r="D13" s="6">
        <v>47.946599999999997</v>
      </c>
      <c r="E13" s="6">
        <v>-91.495500000000007</v>
      </c>
      <c r="F13" s="6" t="s">
        <v>486</v>
      </c>
      <c r="G13" s="6" t="s">
        <v>502</v>
      </c>
      <c r="H13" s="1">
        <v>11</v>
      </c>
      <c r="I13" s="1">
        <v>0.162885</v>
      </c>
      <c r="J13" s="1">
        <v>4.6839319565217297</v>
      </c>
      <c r="K13" s="1">
        <v>1.56082608695652</v>
      </c>
      <c r="L13" s="1">
        <v>17.5746495652173</v>
      </c>
      <c r="M13" s="1">
        <v>13.4320555217391</v>
      </c>
      <c r="N13" s="1">
        <v>0.22581086956521701</v>
      </c>
      <c r="O13" s="1">
        <v>1.34499756521739</v>
      </c>
    </row>
    <row r="14" spans="1:15" x14ac:dyDescent="0.25">
      <c r="A14" t="s">
        <v>101</v>
      </c>
      <c r="B14" t="s">
        <v>423</v>
      </c>
      <c r="C14" t="s">
        <v>205</v>
      </c>
      <c r="D14" s="6">
        <v>33.468699999999998</v>
      </c>
      <c r="E14" s="6">
        <v>-105.53489999999999</v>
      </c>
      <c r="F14" s="6" t="s">
        <v>588</v>
      </c>
      <c r="G14" s="6" t="s">
        <v>636</v>
      </c>
      <c r="H14" s="1">
        <v>9</v>
      </c>
      <c r="I14" s="1">
        <v>0.21035038095238101</v>
      </c>
      <c r="J14" s="1">
        <v>4.4070426679974499</v>
      </c>
      <c r="K14" s="1">
        <v>0.84543045868850397</v>
      </c>
      <c r="L14" s="1">
        <v>7.8215687672562204</v>
      </c>
      <c r="M14" s="1">
        <v>1.46890149398032</v>
      </c>
      <c r="N14" s="1">
        <v>1.07144884306359</v>
      </c>
      <c r="O14" s="1">
        <v>3.3353463759092001</v>
      </c>
    </row>
    <row r="15" spans="1:15" x14ac:dyDescent="0.25">
      <c r="A15" t="s">
        <v>11</v>
      </c>
      <c r="B15" t="s">
        <v>224</v>
      </c>
      <c r="C15" t="s">
        <v>225</v>
      </c>
      <c r="D15" s="6">
        <v>39.465000000000003</v>
      </c>
      <c r="E15" s="6">
        <v>-74.449200000000005</v>
      </c>
      <c r="F15" s="6" t="s">
        <v>486</v>
      </c>
      <c r="G15" s="6" t="s">
        <v>504</v>
      </c>
      <c r="H15" s="1">
        <v>12</v>
      </c>
      <c r="I15" s="1">
        <v>1.11754952173913</v>
      </c>
      <c r="J15" s="1">
        <v>9.6228727826086899</v>
      </c>
      <c r="K15" s="1">
        <v>3.94173913043478</v>
      </c>
      <c r="L15" s="1">
        <v>53.129894913043401</v>
      </c>
      <c r="M15" s="1">
        <v>13.206362304347801</v>
      </c>
      <c r="N15" s="1">
        <v>0.28013217391304301</v>
      </c>
      <c r="O15" s="1">
        <v>6.9547252173913003</v>
      </c>
    </row>
    <row r="16" spans="1:15" x14ac:dyDescent="0.25">
      <c r="A16" t="s">
        <v>103</v>
      </c>
      <c r="B16" t="s">
        <v>426</v>
      </c>
      <c r="C16" t="s">
        <v>205</v>
      </c>
      <c r="D16" s="6">
        <v>36.5854</v>
      </c>
      <c r="E16" s="6">
        <v>-105.452</v>
      </c>
      <c r="F16" s="6" t="s">
        <v>488</v>
      </c>
      <c r="G16" s="6" t="s">
        <v>571</v>
      </c>
      <c r="H16" s="1">
        <v>8</v>
      </c>
      <c r="I16" s="1">
        <v>9.0777105263157895E-2</v>
      </c>
      <c r="J16" s="1">
        <v>2.1805057760037401</v>
      </c>
      <c r="K16" s="1">
        <v>1.1493645464947</v>
      </c>
      <c r="L16" s="1">
        <v>5.7560180990482603</v>
      </c>
      <c r="M16" s="1">
        <v>1.17236216023507</v>
      </c>
      <c r="N16" s="1">
        <v>0.72615411384439399</v>
      </c>
      <c r="O16" s="1">
        <v>1.4588566578947399</v>
      </c>
    </row>
    <row r="17" spans="1:16" x14ac:dyDescent="0.25">
      <c r="A17" t="s">
        <v>14</v>
      </c>
      <c r="B17" t="s">
        <v>228</v>
      </c>
      <c r="C17" t="s">
        <v>229</v>
      </c>
      <c r="D17" s="6">
        <v>34.4544</v>
      </c>
      <c r="E17" s="6">
        <v>-94.142899999999997</v>
      </c>
      <c r="F17" s="6" t="s">
        <v>486</v>
      </c>
      <c r="G17" s="6" t="s">
        <v>506</v>
      </c>
      <c r="H17" s="1">
        <v>11</v>
      </c>
      <c r="I17" s="1">
        <v>0.69503313043478199</v>
      </c>
      <c r="J17" s="1">
        <v>7.9446604347826097</v>
      </c>
      <c r="K17" s="1">
        <v>2.5246956521739099</v>
      </c>
      <c r="L17" s="1">
        <v>42.032185956521701</v>
      </c>
      <c r="M17" s="1">
        <v>14.8142295652173</v>
      </c>
      <c r="N17" s="1">
        <v>0.424874739130434</v>
      </c>
      <c r="O17" s="1">
        <v>2.4751513043478202</v>
      </c>
    </row>
    <row r="18" spans="1:16" x14ac:dyDescent="0.25">
      <c r="A18" t="s">
        <v>103</v>
      </c>
      <c r="B18" t="s">
        <v>426</v>
      </c>
      <c r="C18" t="s">
        <v>205</v>
      </c>
      <c r="D18" s="6">
        <v>36.5854</v>
      </c>
      <c r="E18" s="6">
        <v>-105.452</v>
      </c>
      <c r="F18" s="6" t="s">
        <v>588</v>
      </c>
      <c r="G18" s="6" t="s">
        <v>635</v>
      </c>
      <c r="H18" s="1">
        <v>8</v>
      </c>
      <c r="I18" s="1">
        <v>9.0777105263157895E-2</v>
      </c>
      <c r="J18" s="1">
        <v>2.1671852974060801</v>
      </c>
      <c r="K18" s="1">
        <v>0.84761108330662804</v>
      </c>
      <c r="L18" s="1">
        <v>4.9109502210394904</v>
      </c>
      <c r="M18" s="1">
        <v>1.10791490135916</v>
      </c>
      <c r="N18" s="1">
        <v>0.84577725558226602</v>
      </c>
      <c r="O18" s="1">
        <v>1.78359986454834</v>
      </c>
    </row>
    <row r="19" spans="1:16" x14ac:dyDescent="0.25">
      <c r="A19" t="s">
        <v>17</v>
      </c>
      <c r="B19" t="s">
        <v>237</v>
      </c>
      <c r="C19" t="s">
        <v>238</v>
      </c>
      <c r="D19" s="6">
        <v>28.7484</v>
      </c>
      <c r="E19" s="6">
        <v>-82.554900000000004</v>
      </c>
      <c r="F19" s="6" t="s">
        <v>486</v>
      </c>
      <c r="G19" s="6" t="s">
        <v>508</v>
      </c>
      <c r="H19" s="1">
        <v>11</v>
      </c>
      <c r="I19" s="1">
        <v>1.5416300833333301</v>
      </c>
      <c r="J19" s="1">
        <v>8.8123740416666596</v>
      </c>
      <c r="K19" s="1">
        <v>2.9661249999999999</v>
      </c>
      <c r="L19" s="1">
        <v>51.505043208333298</v>
      </c>
      <c r="M19" s="1">
        <v>3.3597494583333298</v>
      </c>
      <c r="N19" s="1">
        <v>0.398678583333333</v>
      </c>
      <c r="O19" s="1">
        <v>2.2820475</v>
      </c>
    </row>
    <row r="20" spans="1:16" x14ac:dyDescent="0.25">
      <c r="A20" t="s">
        <v>97</v>
      </c>
      <c r="B20" t="s">
        <v>417</v>
      </c>
      <c r="C20" t="s">
        <v>229</v>
      </c>
      <c r="D20" s="6">
        <v>35.825800000000001</v>
      </c>
      <c r="E20" s="6">
        <v>-93.203000000000003</v>
      </c>
      <c r="F20" s="6" t="s">
        <v>488</v>
      </c>
      <c r="G20" s="6" t="s">
        <v>567</v>
      </c>
      <c r="H20" s="1">
        <v>11</v>
      </c>
      <c r="I20" s="1">
        <v>0.53831382608695599</v>
      </c>
      <c r="J20" s="1">
        <v>7.8773702919901698</v>
      </c>
      <c r="K20" s="1">
        <v>2.7387351837474099</v>
      </c>
      <c r="L20" s="1">
        <v>37.767336652368002</v>
      </c>
      <c r="M20" s="1">
        <v>16.4037026700958</v>
      </c>
      <c r="N20" s="1">
        <v>0.45988071486801202</v>
      </c>
      <c r="O20" s="1">
        <v>3.2005428610248399</v>
      </c>
    </row>
    <row r="21" spans="1:16" x14ac:dyDescent="0.25">
      <c r="A21" t="s">
        <v>19</v>
      </c>
      <c r="B21" t="s">
        <v>244</v>
      </c>
      <c r="C21" t="s">
        <v>245</v>
      </c>
      <c r="D21" s="6">
        <v>34.785200000000003</v>
      </c>
      <c r="E21" s="6">
        <v>-84.626499999999993</v>
      </c>
      <c r="F21" s="6" t="s">
        <v>486</v>
      </c>
      <c r="G21" s="6" t="s">
        <v>510</v>
      </c>
      <c r="H21" s="1">
        <v>11</v>
      </c>
      <c r="I21" s="1">
        <v>0.1703462</v>
      </c>
      <c r="J21" s="1">
        <v>10.79761695</v>
      </c>
      <c r="K21" s="1">
        <v>2.72525</v>
      </c>
      <c r="L21" s="1">
        <v>65.021061750000001</v>
      </c>
      <c r="M21" s="1">
        <v>2.08172215</v>
      </c>
      <c r="N21" s="1">
        <v>0.35351005000000002</v>
      </c>
      <c r="O21" s="1">
        <v>2.0604749999999998</v>
      </c>
    </row>
    <row r="22" spans="1:16" x14ac:dyDescent="0.25">
      <c r="A22" t="s">
        <v>97</v>
      </c>
      <c r="B22" t="s">
        <v>417</v>
      </c>
      <c r="C22" t="s">
        <v>229</v>
      </c>
      <c r="D22" s="6">
        <v>35.825800000000001</v>
      </c>
      <c r="E22" s="6">
        <v>-93.203000000000003</v>
      </c>
      <c r="F22" s="6" t="s">
        <v>588</v>
      </c>
      <c r="G22" s="6" t="s">
        <v>634</v>
      </c>
      <c r="H22" s="1">
        <v>11</v>
      </c>
      <c r="I22" s="1">
        <v>0.53831382608695599</v>
      </c>
      <c r="J22" s="1">
        <v>7.3708880094960998</v>
      </c>
      <c r="K22" s="1">
        <v>2.1147126851292799</v>
      </c>
      <c r="L22" s="1">
        <v>24.0336059311228</v>
      </c>
      <c r="M22" s="1">
        <v>11.7248373416846</v>
      </c>
      <c r="N22" s="1">
        <v>0.46916959911258499</v>
      </c>
      <c r="O22" s="1">
        <v>3.6168675196341602</v>
      </c>
    </row>
    <row r="23" spans="1:16" x14ac:dyDescent="0.25">
      <c r="A23" t="s">
        <v>24</v>
      </c>
      <c r="B23" t="s">
        <v>258</v>
      </c>
      <c r="C23" t="s">
        <v>259</v>
      </c>
      <c r="D23" s="6">
        <v>39.1053</v>
      </c>
      <c r="E23" s="6">
        <v>-79.426100000000005</v>
      </c>
      <c r="F23" s="6" t="s">
        <v>486</v>
      </c>
      <c r="G23" s="6" t="s">
        <v>512</v>
      </c>
      <c r="H23" s="1">
        <v>10</v>
      </c>
      <c r="I23" s="1">
        <v>0.26347158333333298</v>
      </c>
      <c r="J23" s="1">
        <v>8.2011983750000006</v>
      </c>
      <c r="K23" s="1">
        <v>2.8345833333333301</v>
      </c>
      <c r="L23" s="1">
        <v>88.105761291666596</v>
      </c>
      <c r="M23" s="1">
        <v>3.1288196250000002</v>
      </c>
      <c r="N23" s="1">
        <v>0.35972374999999901</v>
      </c>
      <c r="O23" s="1">
        <v>1.7730025</v>
      </c>
      <c r="P23" s="1">
        <v>114.66656045833327</v>
      </c>
    </row>
    <row r="24" spans="1:16" x14ac:dyDescent="0.25">
      <c r="A24" t="s">
        <v>96</v>
      </c>
      <c r="B24" t="s">
        <v>416</v>
      </c>
      <c r="C24" t="s">
        <v>196</v>
      </c>
      <c r="D24" s="6">
        <v>47.582299999999996</v>
      </c>
      <c r="E24" s="6">
        <v>-108.7196</v>
      </c>
      <c r="F24" s="6" t="s">
        <v>488</v>
      </c>
      <c r="G24" s="6" t="s">
        <v>565</v>
      </c>
      <c r="H24" s="1">
        <v>11</v>
      </c>
      <c r="I24" s="1">
        <v>0.14096026086956501</v>
      </c>
      <c r="J24" s="1">
        <v>2.71021052196047</v>
      </c>
      <c r="K24" s="1">
        <v>0.86368064822134405</v>
      </c>
      <c r="L24" s="1">
        <v>11.3724832233043</v>
      </c>
      <c r="M24" s="1">
        <v>6.9120005790988097</v>
      </c>
      <c r="N24" s="1">
        <v>0.366674904648221</v>
      </c>
      <c r="O24" s="1">
        <v>1.26820545581028</v>
      </c>
    </row>
    <row r="25" spans="1:16" x14ac:dyDescent="0.25">
      <c r="A25" t="s">
        <v>25</v>
      </c>
      <c r="B25" t="s">
        <v>265</v>
      </c>
      <c r="C25" t="s">
        <v>238</v>
      </c>
      <c r="D25" s="6">
        <v>25.390999999999998</v>
      </c>
      <c r="E25" s="6">
        <v>-80.680599999999998</v>
      </c>
      <c r="F25" s="6" t="s">
        <v>486</v>
      </c>
      <c r="G25" s="6" t="s">
        <v>514</v>
      </c>
      <c r="H25" s="1">
        <v>11</v>
      </c>
      <c r="I25" s="1">
        <v>1.6667444347825999</v>
      </c>
      <c r="J25" s="1">
        <v>5.5403212608695602</v>
      </c>
      <c r="K25" s="1">
        <v>2.1550869565217301</v>
      </c>
      <c r="L25" s="1">
        <v>26.740621391304298</v>
      </c>
      <c r="M25" s="1">
        <v>2.7863663478260801</v>
      </c>
      <c r="N25" s="1">
        <v>0.31091795652173898</v>
      </c>
      <c r="O25" s="1">
        <v>3.9517082608695602</v>
      </c>
      <c r="P25" s="1">
        <v>43.151766608695574</v>
      </c>
    </row>
    <row r="26" spans="1:16" x14ac:dyDescent="0.25">
      <c r="A26" t="s">
        <v>96</v>
      </c>
      <c r="B26" t="s">
        <v>416</v>
      </c>
      <c r="C26" t="s">
        <v>196</v>
      </c>
      <c r="D26" s="6">
        <v>47.582299999999996</v>
      </c>
      <c r="E26" s="6">
        <v>-108.7196</v>
      </c>
      <c r="F26" s="6" t="s">
        <v>588</v>
      </c>
      <c r="G26" s="6" t="s">
        <v>633</v>
      </c>
      <c r="H26" s="1">
        <v>11</v>
      </c>
      <c r="I26" s="1">
        <v>0.14096026086956501</v>
      </c>
      <c r="J26" s="1">
        <v>2.5514830707932599</v>
      </c>
      <c r="K26" s="1">
        <v>0.64725053144519595</v>
      </c>
      <c r="L26" s="1">
        <v>10.4840686735369</v>
      </c>
      <c r="M26" s="1">
        <v>6.24772342119791</v>
      </c>
      <c r="N26" s="1">
        <v>0.36757364764759298</v>
      </c>
      <c r="O26" s="1">
        <v>1.2961600421036801</v>
      </c>
    </row>
    <row r="27" spans="1:16" x14ac:dyDescent="0.25">
      <c r="A27" t="s">
        <v>30</v>
      </c>
      <c r="B27" t="s">
        <v>281</v>
      </c>
      <c r="C27" t="s">
        <v>282</v>
      </c>
      <c r="D27" s="6">
        <v>44.308199999999999</v>
      </c>
      <c r="E27" s="6">
        <v>-71.217699999999994</v>
      </c>
      <c r="F27" s="6" t="s">
        <v>486</v>
      </c>
      <c r="G27" s="6" t="s">
        <v>516</v>
      </c>
      <c r="H27" s="1">
        <v>11</v>
      </c>
      <c r="I27" s="1">
        <v>0.23816676190476099</v>
      </c>
      <c r="J27" s="1">
        <v>8.2137251904761897</v>
      </c>
      <c r="K27" s="1">
        <v>2.5133809523809498</v>
      </c>
      <c r="L27" s="1">
        <v>35.301393285714198</v>
      </c>
      <c r="M27" s="1">
        <v>2.1503586666666599</v>
      </c>
      <c r="N27" s="1">
        <v>0.16415095238095201</v>
      </c>
      <c r="O27" s="1">
        <v>1.8659980952380899</v>
      </c>
    </row>
    <row r="28" spans="1:16" x14ac:dyDescent="0.25">
      <c r="A28" t="s">
        <v>92</v>
      </c>
      <c r="B28" t="s">
        <v>414</v>
      </c>
      <c r="C28" t="s">
        <v>415</v>
      </c>
      <c r="D28" s="6">
        <v>46.894799999999996</v>
      </c>
      <c r="E28" s="6">
        <v>-103.3777</v>
      </c>
      <c r="F28" s="6" t="s">
        <v>488</v>
      </c>
      <c r="G28" s="6" t="s">
        <v>563</v>
      </c>
      <c r="H28" s="1">
        <v>11</v>
      </c>
      <c r="I28" s="1">
        <v>0.224060913043478</v>
      </c>
      <c r="J28" s="1">
        <v>3.09557403178054</v>
      </c>
      <c r="K28" s="1">
        <v>1.5578702380952401</v>
      </c>
      <c r="L28" s="1">
        <v>17.810997406262899</v>
      </c>
      <c r="M28" s="1">
        <v>14.702554418064199</v>
      </c>
      <c r="N28" s="1">
        <v>0.35192275408902701</v>
      </c>
      <c r="O28" s="1">
        <v>2.0751848291925499</v>
      </c>
    </row>
    <row r="29" spans="1:16" x14ac:dyDescent="0.25">
      <c r="A29" t="s">
        <v>31</v>
      </c>
      <c r="B29" t="s">
        <v>283</v>
      </c>
      <c r="C29" t="s">
        <v>210</v>
      </c>
      <c r="D29" s="6">
        <v>37.724899999999998</v>
      </c>
      <c r="E29" s="6">
        <v>-105.5185</v>
      </c>
      <c r="F29" s="6" t="s">
        <v>486</v>
      </c>
      <c r="G29" s="6" t="s">
        <v>518</v>
      </c>
      <c r="H29" s="1">
        <v>9</v>
      </c>
      <c r="I29" s="1">
        <v>0.124666708333333</v>
      </c>
      <c r="J29" s="1">
        <v>4.3684165416666598</v>
      </c>
      <c r="K29" s="1">
        <v>0.98675000000000002</v>
      </c>
      <c r="L29" s="1">
        <v>6.0123008333333301</v>
      </c>
      <c r="M29" s="1">
        <v>1.16354670833333</v>
      </c>
      <c r="N29" s="1">
        <v>1.05094183333333</v>
      </c>
      <c r="O29" s="1">
        <v>3.8887599999999898</v>
      </c>
    </row>
    <row r="30" spans="1:16" x14ac:dyDescent="0.25">
      <c r="A30" t="s">
        <v>92</v>
      </c>
      <c r="B30" t="s">
        <v>414</v>
      </c>
      <c r="C30" t="s">
        <v>415</v>
      </c>
      <c r="D30" s="6">
        <v>46.894799999999996</v>
      </c>
      <c r="E30" s="6">
        <v>-103.3777</v>
      </c>
      <c r="F30" s="6" t="s">
        <v>588</v>
      </c>
      <c r="G30" s="6" t="s">
        <v>632</v>
      </c>
      <c r="H30" s="1">
        <v>11</v>
      </c>
      <c r="I30" s="1">
        <v>0.224060913043478</v>
      </c>
      <c r="J30" s="1">
        <v>2.8951046807126901</v>
      </c>
      <c r="K30" s="1">
        <v>0.98218632883663703</v>
      </c>
      <c r="L30" s="1">
        <v>15.371425576875099</v>
      </c>
      <c r="M30" s="1">
        <v>12.5515907887317</v>
      </c>
      <c r="N30" s="1">
        <v>0.373081310232523</v>
      </c>
      <c r="O30" s="1">
        <v>2.1994783520303098</v>
      </c>
    </row>
    <row r="31" spans="1:16" x14ac:dyDescent="0.25">
      <c r="A31" t="s">
        <v>32</v>
      </c>
      <c r="B31" t="s">
        <v>284</v>
      </c>
      <c r="C31" t="s">
        <v>285</v>
      </c>
      <c r="D31" s="6">
        <v>35.633400000000002</v>
      </c>
      <c r="E31" s="6">
        <v>-83.941699999999997</v>
      </c>
      <c r="F31" s="6" t="s">
        <v>486</v>
      </c>
      <c r="G31" s="6" t="s">
        <v>520</v>
      </c>
      <c r="H31" s="1">
        <v>11</v>
      </c>
      <c r="I31" s="1">
        <v>0.32539326086956499</v>
      </c>
      <c r="J31" s="1">
        <v>9.9790127391304306</v>
      </c>
      <c r="K31" s="1">
        <v>3.24082608695652</v>
      </c>
      <c r="L31" s="1">
        <v>70.068251434782596</v>
      </c>
      <c r="M31" s="1">
        <v>3.15984669565217</v>
      </c>
      <c r="N31" s="1">
        <v>0.30389069565217303</v>
      </c>
      <c r="O31" s="1">
        <v>1.3013277391304301</v>
      </c>
    </row>
    <row r="32" spans="1:16" x14ac:dyDescent="0.25">
      <c r="A32" t="s">
        <v>90</v>
      </c>
      <c r="B32" t="s">
        <v>405</v>
      </c>
      <c r="C32" t="s">
        <v>320</v>
      </c>
      <c r="D32" s="6">
        <v>35.451000000000001</v>
      </c>
      <c r="E32" s="6">
        <v>-76.207499999999996</v>
      </c>
      <c r="F32" s="6" t="s">
        <v>488</v>
      </c>
      <c r="G32" s="6" t="s">
        <v>561</v>
      </c>
      <c r="H32" s="1">
        <v>12</v>
      </c>
      <c r="I32" s="1">
        <v>0.93405063636363606</v>
      </c>
      <c r="J32" s="1">
        <v>8.7641410575757597</v>
      </c>
      <c r="K32" s="1">
        <v>2.5151143939393901</v>
      </c>
      <c r="L32" s="1">
        <v>43.765103091666703</v>
      </c>
      <c r="M32" s="1">
        <v>4.8102339787878803</v>
      </c>
      <c r="N32" s="1">
        <v>0.46932943939393901</v>
      </c>
      <c r="O32" s="1">
        <v>2.6056754999999998</v>
      </c>
    </row>
    <row r="33" spans="1:15" x14ac:dyDescent="0.25">
      <c r="A33" t="s">
        <v>33</v>
      </c>
      <c r="B33" t="s">
        <v>288</v>
      </c>
      <c r="C33" t="s">
        <v>207</v>
      </c>
      <c r="D33" s="6">
        <v>31.832999999999998</v>
      </c>
      <c r="E33" s="6">
        <v>-104.8094</v>
      </c>
      <c r="F33" s="6" t="s">
        <v>486</v>
      </c>
      <c r="G33" s="6" t="s">
        <v>522</v>
      </c>
      <c r="H33" s="1">
        <v>9</v>
      </c>
      <c r="I33" s="1">
        <v>0.102222260869565</v>
      </c>
      <c r="J33" s="1">
        <v>4.01113713043478</v>
      </c>
      <c r="K33" s="1">
        <v>1.01878260869565</v>
      </c>
      <c r="L33" s="1">
        <v>13.945932347826</v>
      </c>
      <c r="M33" s="1">
        <v>2.3515572608695599</v>
      </c>
      <c r="N33" s="1">
        <v>1.3783587391304299</v>
      </c>
      <c r="O33" s="1">
        <v>4.26705913043478</v>
      </c>
    </row>
    <row r="34" spans="1:15" x14ac:dyDescent="0.25">
      <c r="A34" t="s">
        <v>90</v>
      </c>
      <c r="B34" t="s">
        <v>405</v>
      </c>
      <c r="C34" t="s">
        <v>320</v>
      </c>
      <c r="D34" s="6">
        <v>35.451000000000001</v>
      </c>
      <c r="E34" s="6">
        <v>-76.207499999999996</v>
      </c>
      <c r="F34" s="6" t="s">
        <v>588</v>
      </c>
      <c r="G34" s="6" t="s">
        <v>631</v>
      </c>
      <c r="H34" s="1">
        <v>12</v>
      </c>
      <c r="I34" s="1">
        <v>0.93405063636363606</v>
      </c>
      <c r="J34" s="1">
        <v>7.7679263782188999</v>
      </c>
      <c r="K34" s="1">
        <v>1.4958912376643601</v>
      </c>
      <c r="L34" s="1">
        <v>17.117626741423699</v>
      </c>
      <c r="M34" s="1">
        <v>5.1379760412789501</v>
      </c>
      <c r="N34" s="1">
        <v>0.38664854324903902</v>
      </c>
      <c r="O34" s="1">
        <v>2.7967594302520702</v>
      </c>
    </row>
    <row r="35" spans="1:15" x14ac:dyDescent="0.25">
      <c r="A35" t="s">
        <v>37</v>
      </c>
      <c r="B35" t="s">
        <v>291</v>
      </c>
      <c r="C35" t="s">
        <v>292</v>
      </c>
      <c r="D35" s="6">
        <v>36.613799999999998</v>
      </c>
      <c r="E35" s="6">
        <v>-92.9221</v>
      </c>
      <c r="F35" s="6" t="s">
        <v>486</v>
      </c>
      <c r="G35" s="6" t="s">
        <v>524</v>
      </c>
      <c r="H35" s="1">
        <v>11</v>
      </c>
      <c r="I35" s="1">
        <v>0.373758173913043</v>
      </c>
      <c r="J35" s="1">
        <v>9.2337877826086903</v>
      </c>
      <c r="K35" s="1">
        <v>3.1664782608695599</v>
      </c>
      <c r="L35" s="1">
        <v>41.650184434782602</v>
      </c>
      <c r="M35" s="1">
        <v>36.621929173913003</v>
      </c>
      <c r="N35" s="1">
        <v>0.27615269565217299</v>
      </c>
      <c r="O35" s="1">
        <v>3.3078547826086901</v>
      </c>
    </row>
    <row r="36" spans="1:15" x14ac:dyDescent="0.25">
      <c r="A36" t="s">
        <v>77</v>
      </c>
      <c r="B36" t="s">
        <v>385</v>
      </c>
      <c r="C36" t="s">
        <v>238</v>
      </c>
      <c r="D36" s="6">
        <v>30.092600000000001</v>
      </c>
      <c r="E36" s="6">
        <v>-84.1614</v>
      </c>
      <c r="F36" s="6" t="s">
        <v>488</v>
      </c>
      <c r="G36" s="6" t="s">
        <v>551</v>
      </c>
      <c r="H36" s="1">
        <v>11</v>
      </c>
      <c r="I36" s="1">
        <v>1.1196439130434701</v>
      </c>
      <c r="J36" s="1">
        <v>7.6460554681159403</v>
      </c>
      <c r="K36" s="1">
        <v>2.3421467391304298</v>
      </c>
      <c r="L36" s="1">
        <v>49.212380239130397</v>
      </c>
      <c r="M36" s="1">
        <v>3.43317749456522</v>
      </c>
      <c r="N36" s="1">
        <v>0.70656314311594204</v>
      </c>
      <c r="O36" s="1">
        <v>2.1495677173912999</v>
      </c>
    </row>
    <row r="37" spans="1:15" x14ac:dyDescent="0.25">
      <c r="A37" t="s">
        <v>40</v>
      </c>
      <c r="B37" t="s">
        <v>295</v>
      </c>
      <c r="C37" t="s">
        <v>296</v>
      </c>
      <c r="D37" s="6">
        <v>47.459600000000002</v>
      </c>
      <c r="E37" s="6">
        <v>-88.149100000000004</v>
      </c>
      <c r="F37" s="6" t="s">
        <v>486</v>
      </c>
      <c r="G37" s="6" t="s">
        <v>526</v>
      </c>
      <c r="H37" s="1">
        <v>12</v>
      </c>
      <c r="I37" s="1">
        <v>0.20687029166666601</v>
      </c>
      <c r="J37" s="1">
        <v>5.3586411666666596</v>
      </c>
      <c r="K37" s="1">
        <v>2.1388749999999899</v>
      </c>
      <c r="L37" s="1">
        <v>26.103463333333298</v>
      </c>
      <c r="M37" s="1">
        <v>15.1794002083333</v>
      </c>
      <c r="N37" s="1">
        <v>0.203575124999999</v>
      </c>
      <c r="O37" s="1">
        <v>1.3844055</v>
      </c>
    </row>
    <row r="38" spans="1:15" x14ac:dyDescent="0.25">
      <c r="A38" t="s">
        <v>77</v>
      </c>
      <c r="B38" t="s">
        <v>385</v>
      </c>
      <c r="C38" t="s">
        <v>238</v>
      </c>
      <c r="D38" s="6">
        <v>30.092600000000001</v>
      </c>
      <c r="E38" s="6">
        <v>-84.1614</v>
      </c>
      <c r="F38" s="6" t="s">
        <v>588</v>
      </c>
      <c r="G38" s="6" t="s">
        <v>630</v>
      </c>
      <c r="H38" s="1">
        <v>11</v>
      </c>
      <c r="I38" s="1">
        <v>1.1196439130434701</v>
      </c>
      <c r="J38" s="1">
        <v>7.2119690685336897</v>
      </c>
      <c r="K38" s="1">
        <v>1.80783591473232</v>
      </c>
      <c r="L38" s="1">
        <v>25.004431073821198</v>
      </c>
      <c r="M38" s="1">
        <v>3.93535037297048</v>
      </c>
      <c r="N38" s="1">
        <v>0.67310742788337297</v>
      </c>
      <c r="O38" s="1">
        <v>2.3687313710266902</v>
      </c>
    </row>
    <row r="39" spans="1:15" x14ac:dyDescent="0.25">
      <c r="A39" t="s">
        <v>42</v>
      </c>
      <c r="B39" t="s">
        <v>300</v>
      </c>
      <c r="C39" t="s">
        <v>301</v>
      </c>
      <c r="D39" s="6">
        <v>37.626600000000003</v>
      </c>
      <c r="E39" s="6">
        <v>-79.512500000000003</v>
      </c>
      <c r="F39" s="6" t="s">
        <v>486</v>
      </c>
      <c r="G39" s="6" t="s">
        <v>528</v>
      </c>
      <c r="H39" s="1">
        <v>11</v>
      </c>
      <c r="I39" s="1">
        <v>0.309589</v>
      </c>
      <c r="J39" s="1">
        <v>12.151486625</v>
      </c>
      <c r="K39" s="1">
        <v>5.0144583333333301</v>
      </c>
      <c r="L39" s="1">
        <v>66.908240208333297</v>
      </c>
      <c r="M39" s="1">
        <v>5.5240873749999997</v>
      </c>
      <c r="N39" s="1">
        <v>0.34306175</v>
      </c>
      <c r="O39" s="1">
        <v>2.39756499999999</v>
      </c>
    </row>
    <row r="40" spans="1:15" x14ac:dyDescent="0.25">
      <c r="A40" t="s">
        <v>86</v>
      </c>
      <c r="B40" t="s">
        <v>397</v>
      </c>
      <c r="C40" t="s">
        <v>398</v>
      </c>
      <c r="D40" s="6">
        <v>34.343299999999999</v>
      </c>
      <c r="E40" s="6">
        <v>-87.338800000000006</v>
      </c>
      <c r="F40" s="6" t="s">
        <v>488</v>
      </c>
      <c r="G40" s="6" t="s">
        <v>559</v>
      </c>
      <c r="H40" s="1">
        <v>11</v>
      </c>
      <c r="I40" s="1">
        <v>0.35172421052631497</v>
      </c>
      <c r="J40" s="1">
        <v>9.5419162685937202</v>
      </c>
      <c r="K40" s="1">
        <v>3.5356816351154601</v>
      </c>
      <c r="L40" s="1">
        <v>53.468406131083803</v>
      </c>
      <c r="M40" s="1">
        <v>10.324512746424</v>
      </c>
      <c r="N40" s="1">
        <v>0.42547419841689199</v>
      </c>
      <c r="O40" s="1">
        <v>1.96799132042022</v>
      </c>
    </row>
    <row r="41" spans="1:15" x14ac:dyDescent="0.25">
      <c r="A41" t="s">
        <v>49</v>
      </c>
      <c r="B41" t="s">
        <v>319</v>
      </c>
      <c r="C41" t="s">
        <v>320</v>
      </c>
      <c r="D41" s="6">
        <v>35.972299999999997</v>
      </c>
      <c r="E41" s="6">
        <v>-81.933099999999996</v>
      </c>
      <c r="F41" s="6" t="s">
        <v>486</v>
      </c>
      <c r="G41" s="6" t="s">
        <v>530</v>
      </c>
      <c r="H41" s="1">
        <v>11</v>
      </c>
      <c r="I41" s="1">
        <v>0.24301152173912999</v>
      </c>
      <c r="J41" s="1">
        <v>9.7539915217391293</v>
      </c>
      <c r="K41" s="1">
        <v>2.9113478260869501</v>
      </c>
      <c r="L41" s="1">
        <v>60.944631304347801</v>
      </c>
      <c r="M41" s="1">
        <v>1.3391891739130399</v>
      </c>
      <c r="N41" s="1">
        <v>0.252737217391304</v>
      </c>
      <c r="O41" s="1">
        <v>2.1128060869565202</v>
      </c>
    </row>
    <row r="42" spans="1:15" x14ac:dyDescent="0.25">
      <c r="A42" t="s">
        <v>86</v>
      </c>
      <c r="B42" t="s">
        <v>397</v>
      </c>
      <c r="C42" t="s">
        <v>398</v>
      </c>
      <c r="D42" s="6">
        <v>34.343299999999999</v>
      </c>
      <c r="E42" s="6">
        <v>-87.338800000000006</v>
      </c>
      <c r="F42" s="6" t="s">
        <v>588</v>
      </c>
      <c r="G42" s="6" t="s">
        <v>629</v>
      </c>
      <c r="H42" s="1">
        <v>11</v>
      </c>
      <c r="I42" s="1">
        <v>0.35172421052631497</v>
      </c>
      <c r="J42" s="1">
        <v>8.6687036965946405</v>
      </c>
      <c r="K42" s="1">
        <v>2.1205249982805499</v>
      </c>
      <c r="L42" s="1">
        <v>23.112121005339699</v>
      </c>
      <c r="M42" s="1">
        <v>6.4814262062793704</v>
      </c>
      <c r="N42" s="1">
        <v>0.39302006725657002</v>
      </c>
      <c r="O42" s="1">
        <v>2.0733814882394501</v>
      </c>
    </row>
    <row r="43" spans="1:15" x14ac:dyDescent="0.25">
      <c r="A43" t="s">
        <v>52</v>
      </c>
      <c r="B43" t="s">
        <v>325</v>
      </c>
      <c r="C43" t="s">
        <v>326</v>
      </c>
      <c r="D43" s="6">
        <v>37.131799999999998</v>
      </c>
      <c r="E43" s="6">
        <v>-86.147900000000007</v>
      </c>
      <c r="F43" s="6" t="s">
        <v>486</v>
      </c>
      <c r="G43" s="6" t="s">
        <v>532</v>
      </c>
      <c r="H43" s="1">
        <v>11</v>
      </c>
      <c r="I43" s="1">
        <v>0.26891308000000003</v>
      </c>
      <c r="J43" s="1">
        <v>8.9262371599999994</v>
      </c>
      <c r="K43" s="1">
        <v>3.06304</v>
      </c>
      <c r="L43" s="1">
        <v>72.888620000000003</v>
      </c>
      <c r="M43" s="1">
        <v>22.8765235599999</v>
      </c>
      <c r="N43" s="1">
        <v>0.29049663999999997</v>
      </c>
      <c r="O43" s="1">
        <v>1.9351487999999999</v>
      </c>
    </row>
    <row r="44" spans="1:15" x14ac:dyDescent="0.25">
      <c r="A44" t="s">
        <v>82</v>
      </c>
      <c r="B44" t="s">
        <v>396</v>
      </c>
      <c r="C44" t="s">
        <v>301</v>
      </c>
      <c r="D44" s="6">
        <v>38.5229</v>
      </c>
      <c r="E44" s="6">
        <v>-78.434799999999996</v>
      </c>
      <c r="F44" s="6" t="s">
        <v>488</v>
      </c>
      <c r="G44" s="6" t="s">
        <v>557</v>
      </c>
      <c r="H44" s="1">
        <v>10</v>
      </c>
      <c r="I44" s="1">
        <v>0.29748549999999901</v>
      </c>
      <c r="J44" s="1">
        <v>6.6344977493412403</v>
      </c>
      <c r="K44" s="1">
        <v>2.6974341238471702</v>
      </c>
      <c r="L44" s="1">
        <v>55.735366212582299</v>
      </c>
      <c r="M44" s="1">
        <v>6.2254775198946</v>
      </c>
      <c r="N44" s="1">
        <v>0.401177470816864</v>
      </c>
      <c r="O44" s="1">
        <v>2.0929032845849802</v>
      </c>
    </row>
    <row r="45" spans="1:15" x14ac:dyDescent="0.25">
      <c r="A45" t="s">
        <v>53</v>
      </c>
      <c r="B45" t="s">
        <v>331</v>
      </c>
      <c r="C45" t="s">
        <v>196</v>
      </c>
      <c r="D45" s="6">
        <v>48.487099999999998</v>
      </c>
      <c r="E45" s="6">
        <v>-104.4757</v>
      </c>
      <c r="F45" s="6" t="s">
        <v>486</v>
      </c>
      <c r="G45" s="6" t="s">
        <v>534</v>
      </c>
      <c r="H45" s="1">
        <v>11</v>
      </c>
      <c r="I45" s="1">
        <v>0.17540309090909001</v>
      </c>
      <c r="J45" s="1">
        <v>2.7919621818181799</v>
      </c>
      <c r="K45" s="1">
        <v>1.3641818181818099</v>
      </c>
      <c r="L45" s="1">
        <v>16.923548636363599</v>
      </c>
      <c r="M45" s="1">
        <v>14.489157181818101</v>
      </c>
      <c r="N45" s="1">
        <v>0.27182495454545402</v>
      </c>
      <c r="O45" s="1">
        <v>1.8681627272727199</v>
      </c>
    </row>
    <row r="46" spans="1:15" x14ac:dyDescent="0.25">
      <c r="A46" t="s">
        <v>82</v>
      </c>
      <c r="B46" t="s">
        <v>396</v>
      </c>
      <c r="C46" t="s">
        <v>301</v>
      </c>
      <c r="D46" s="6">
        <v>38.5229</v>
      </c>
      <c r="E46" s="6">
        <v>-78.434799999999996</v>
      </c>
      <c r="F46" s="6" t="s">
        <v>588</v>
      </c>
      <c r="G46" s="6" t="s">
        <v>628</v>
      </c>
      <c r="H46" s="1">
        <v>10</v>
      </c>
      <c r="I46" s="1">
        <v>0.29748549999999901</v>
      </c>
      <c r="J46" s="1">
        <v>6.0592668933893004</v>
      </c>
      <c r="K46" s="1">
        <v>1.4388620049197201</v>
      </c>
      <c r="L46" s="1">
        <v>20.619561553671801</v>
      </c>
      <c r="M46" s="1">
        <v>3.1262164326755402</v>
      </c>
      <c r="N46" s="1">
        <v>0.33441117959959898</v>
      </c>
      <c r="O46" s="1">
        <v>2.1998494276932501</v>
      </c>
    </row>
    <row r="47" spans="1:15" x14ac:dyDescent="0.25">
      <c r="A47" t="s">
        <v>55</v>
      </c>
      <c r="B47" t="s">
        <v>336</v>
      </c>
      <c r="C47" t="s">
        <v>292</v>
      </c>
      <c r="D47" s="6">
        <v>36.971699999999998</v>
      </c>
      <c r="E47" s="6">
        <v>-90.143199999999993</v>
      </c>
      <c r="F47" s="6" t="s">
        <v>486</v>
      </c>
      <c r="G47" s="6" t="s">
        <v>536</v>
      </c>
      <c r="H47" s="1">
        <v>12</v>
      </c>
      <c r="I47" s="1">
        <v>0.43442265000000002</v>
      </c>
      <c r="J47" s="1">
        <v>11.446185850000001</v>
      </c>
      <c r="K47" s="1">
        <v>3.8637000000000001</v>
      </c>
      <c r="L47" s="1">
        <v>46.383587499999997</v>
      </c>
      <c r="M47" s="1">
        <v>34.476483699999903</v>
      </c>
      <c r="N47" s="1">
        <v>0.40817445000000002</v>
      </c>
      <c r="O47" s="1">
        <v>2.4981209999999998</v>
      </c>
    </row>
    <row r="48" spans="1:15" x14ac:dyDescent="0.25">
      <c r="A48" t="s">
        <v>80</v>
      </c>
      <c r="B48" t="s">
        <v>393</v>
      </c>
      <c r="C48" t="s">
        <v>296</v>
      </c>
      <c r="D48" s="6">
        <v>46.288899999999998</v>
      </c>
      <c r="E48" s="6">
        <v>-85.950299999999999</v>
      </c>
      <c r="F48" s="6" t="s">
        <v>488</v>
      </c>
      <c r="G48" s="6" t="s">
        <v>555</v>
      </c>
      <c r="H48" s="1">
        <v>12</v>
      </c>
      <c r="I48" s="1">
        <v>0.31379079166666601</v>
      </c>
      <c r="J48" s="1">
        <v>7.0361470053333299</v>
      </c>
      <c r="K48" s="1">
        <v>2.5594433333333302</v>
      </c>
      <c r="L48" s="1">
        <v>33.756491464333301</v>
      </c>
      <c r="M48" s="1">
        <v>21.6270287576667</v>
      </c>
      <c r="N48" s="1">
        <v>0.33110632166666698</v>
      </c>
      <c r="O48" s="1">
        <v>1.57165613</v>
      </c>
    </row>
    <row r="49" spans="1:15" x14ac:dyDescent="0.25">
      <c r="A49" t="s">
        <v>58</v>
      </c>
      <c r="B49" t="s">
        <v>345</v>
      </c>
      <c r="C49" t="s">
        <v>187</v>
      </c>
      <c r="D49" s="6">
        <v>45.125900000000001</v>
      </c>
      <c r="E49" s="6">
        <v>-67.266099999999994</v>
      </c>
      <c r="F49" s="6" t="s">
        <v>486</v>
      </c>
      <c r="G49" s="6" t="s">
        <v>538</v>
      </c>
      <c r="H49" s="1">
        <v>12</v>
      </c>
      <c r="I49" s="1">
        <v>1.17608778260869</v>
      </c>
      <c r="J49" s="1">
        <v>6.59726991304347</v>
      </c>
      <c r="K49" s="1">
        <v>2.31417391304347</v>
      </c>
      <c r="L49" s="1">
        <v>26.426759913043401</v>
      </c>
      <c r="M49" s="1">
        <v>3.0110732173913002</v>
      </c>
      <c r="N49" s="1">
        <v>0.14629299999999901</v>
      </c>
      <c r="O49" s="1">
        <v>1.42871217391304</v>
      </c>
    </row>
    <row r="50" spans="1:15" x14ac:dyDescent="0.25">
      <c r="A50" t="s">
        <v>80</v>
      </c>
      <c r="B50" t="s">
        <v>393</v>
      </c>
      <c r="C50" t="s">
        <v>296</v>
      </c>
      <c r="D50" s="6">
        <v>46.288899999999998</v>
      </c>
      <c r="E50" s="6">
        <v>-85.950299999999999</v>
      </c>
      <c r="F50" s="6" t="s">
        <v>588</v>
      </c>
      <c r="G50" s="6" t="s">
        <v>627</v>
      </c>
      <c r="H50" s="1">
        <v>12</v>
      </c>
      <c r="I50" s="1">
        <v>0.31379079166666601</v>
      </c>
      <c r="J50" s="1">
        <v>6.2388503403620499</v>
      </c>
      <c r="K50" s="1">
        <v>1.6325794920921299</v>
      </c>
      <c r="L50" s="1">
        <v>19.788309175832101</v>
      </c>
      <c r="M50" s="1">
        <v>16.178301368980499</v>
      </c>
      <c r="N50" s="1">
        <v>0.30874040423733801</v>
      </c>
      <c r="O50" s="1">
        <v>1.6690458452652099</v>
      </c>
    </row>
    <row r="51" spans="1:15" x14ac:dyDescent="0.25">
      <c r="A51" t="s">
        <v>60</v>
      </c>
      <c r="B51" t="s">
        <v>350</v>
      </c>
      <c r="C51" t="s">
        <v>210</v>
      </c>
      <c r="D51" s="6">
        <v>40.5383</v>
      </c>
      <c r="E51" s="6">
        <v>-106.67659999999999</v>
      </c>
      <c r="F51" s="6" t="s">
        <v>486</v>
      </c>
      <c r="G51" s="6" t="s">
        <v>540</v>
      </c>
      <c r="H51" s="1">
        <v>8</v>
      </c>
      <c r="I51" s="1">
        <v>0.141883272727272</v>
      </c>
      <c r="J51" s="1">
        <v>1.95784268181818</v>
      </c>
      <c r="K51" s="1">
        <v>0.60736363636363599</v>
      </c>
      <c r="L51" s="1">
        <v>4.4747266363636298</v>
      </c>
      <c r="M51" s="1">
        <v>0.99761681818181802</v>
      </c>
      <c r="N51" s="1">
        <v>0.48186954545454502</v>
      </c>
      <c r="O51" s="1">
        <v>1.13070545454545</v>
      </c>
    </row>
    <row r="52" spans="1:15" x14ac:dyDescent="0.25">
      <c r="A52" t="s">
        <v>78</v>
      </c>
      <c r="B52" t="s">
        <v>386</v>
      </c>
      <c r="C52" t="s">
        <v>205</v>
      </c>
      <c r="D52" s="6">
        <v>36.0139</v>
      </c>
      <c r="E52" s="6">
        <v>-106.8447</v>
      </c>
      <c r="F52" s="6" t="s">
        <v>488</v>
      </c>
      <c r="G52" s="6" t="s">
        <v>553</v>
      </c>
      <c r="H52" s="1">
        <v>8</v>
      </c>
      <c r="I52" s="1">
        <v>8.9437347826086894E-2</v>
      </c>
      <c r="J52" s="1">
        <v>2.5076129435276702</v>
      </c>
      <c r="K52" s="1">
        <v>0.75447954545454499</v>
      </c>
      <c r="L52" s="1">
        <v>5.6278156788537501</v>
      </c>
      <c r="M52" s="1">
        <v>1.1504234722826101</v>
      </c>
      <c r="N52" s="1">
        <v>0.84786934387351798</v>
      </c>
      <c r="O52" s="1">
        <v>1.2523341284584999</v>
      </c>
    </row>
    <row r="53" spans="1:15" x14ac:dyDescent="0.25">
      <c r="A53" t="s">
        <v>63</v>
      </c>
      <c r="B53" t="s">
        <v>353</v>
      </c>
      <c r="C53" t="s">
        <v>245</v>
      </c>
      <c r="D53" s="6">
        <v>30.740500000000001</v>
      </c>
      <c r="E53" s="6">
        <v>-82.128299999999996</v>
      </c>
      <c r="F53" s="6" t="s">
        <v>486</v>
      </c>
      <c r="G53" s="6" t="s">
        <v>542</v>
      </c>
      <c r="H53" s="1">
        <v>11</v>
      </c>
      <c r="I53" s="1">
        <v>1.01406934782608</v>
      </c>
      <c r="J53" s="1">
        <v>10.4348695652173</v>
      </c>
      <c r="K53" s="1">
        <v>2.8302173913043398</v>
      </c>
      <c r="L53" s="1">
        <v>47.661102521739103</v>
      </c>
      <c r="M53" s="1">
        <v>3.1672849565217298</v>
      </c>
      <c r="N53" s="1">
        <v>0.26209843478260803</v>
      </c>
      <c r="O53" s="1">
        <v>1.48178608695652</v>
      </c>
    </row>
    <row r="54" spans="1:15" x14ac:dyDescent="0.25">
      <c r="A54" t="s">
        <v>78</v>
      </c>
      <c r="B54" t="s">
        <v>386</v>
      </c>
      <c r="C54" t="s">
        <v>205</v>
      </c>
      <c r="D54" s="6">
        <v>36.0139</v>
      </c>
      <c r="E54" s="6">
        <v>-106.8447</v>
      </c>
      <c r="F54" s="6" t="s">
        <v>588</v>
      </c>
      <c r="G54" s="6" t="s">
        <v>626</v>
      </c>
      <c r="H54" s="1">
        <v>8</v>
      </c>
      <c r="I54" s="1">
        <v>8.9437347826086894E-2</v>
      </c>
      <c r="J54" s="1">
        <v>2.4745584561606901</v>
      </c>
      <c r="K54" s="1">
        <v>0.57579453870274799</v>
      </c>
      <c r="L54" s="1">
        <v>4.8304290864965003</v>
      </c>
      <c r="M54" s="1">
        <v>1.1763399272163799</v>
      </c>
      <c r="N54" s="1">
        <v>0.97861662324540499</v>
      </c>
      <c r="O54" s="1">
        <v>1.5386441660596599</v>
      </c>
    </row>
    <row r="55" spans="1:15" x14ac:dyDescent="0.25">
      <c r="A55" t="s">
        <v>71</v>
      </c>
      <c r="B55" t="s">
        <v>377</v>
      </c>
      <c r="C55" t="s">
        <v>378</v>
      </c>
      <c r="D55" s="6">
        <v>32.941000000000003</v>
      </c>
      <c r="E55" s="6">
        <v>-79.657200000000003</v>
      </c>
      <c r="F55" s="6" t="s">
        <v>486</v>
      </c>
      <c r="G55" s="6" t="s">
        <v>544</v>
      </c>
      <c r="H55" s="1">
        <v>12</v>
      </c>
      <c r="I55" s="1">
        <v>0.79250749999999903</v>
      </c>
      <c r="J55" s="1">
        <v>11.398732750000001</v>
      </c>
      <c r="K55" s="1">
        <v>3.17383333333333</v>
      </c>
      <c r="L55" s="1">
        <v>60.009398916666598</v>
      </c>
      <c r="M55" s="1">
        <v>4.1218200833333301</v>
      </c>
      <c r="N55" s="1">
        <v>0.371568708333333</v>
      </c>
      <c r="O55" s="1">
        <v>3.9084137499999998</v>
      </c>
    </row>
    <row r="56" spans="1:15" x14ac:dyDescent="0.25">
      <c r="A56" t="s">
        <v>73</v>
      </c>
      <c r="B56" t="s">
        <v>380</v>
      </c>
      <c r="C56" t="s">
        <v>205</v>
      </c>
      <c r="D56" s="6">
        <v>33.459800000000001</v>
      </c>
      <c r="E56" s="6">
        <v>-104.4042</v>
      </c>
      <c r="F56" s="6" t="s">
        <v>488</v>
      </c>
      <c r="G56" s="6" t="s">
        <v>549</v>
      </c>
      <c r="H56" s="1">
        <v>10</v>
      </c>
      <c r="I56" s="1">
        <v>0.17841247826086901</v>
      </c>
      <c r="J56" s="1">
        <v>4.5927430499200099</v>
      </c>
      <c r="K56" s="1">
        <v>1.78704290890269</v>
      </c>
      <c r="L56" s="1">
        <v>15.489877252056299</v>
      </c>
      <c r="M56" s="1">
        <v>7.3935385941134903</v>
      </c>
      <c r="N56" s="1">
        <v>1.35410242256258</v>
      </c>
      <c r="O56" s="1">
        <v>6.4829226334839101</v>
      </c>
    </row>
    <row r="57" spans="1:15" x14ac:dyDescent="0.25">
      <c r="A57" t="s">
        <v>72</v>
      </c>
      <c r="B57" t="s">
        <v>379</v>
      </c>
      <c r="C57" t="s">
        <v>210</v>
      </c>
      <c r="D57" s="6">
        <v>40.278300000000002</v>
      </c>
      <c r="E57" s="6">
        <v>-105.5457</v>
      </c>
      <c r="F57" s="6" t="s">
        <v>486</v>
      </c>
      <c r="G57" s="6" t="s">
        <v>546</v>
      </c>
      <c r="H57" s="1">
        <v>9</v>
      </c>
      <c r="I57" s="1">
        <v>0.112937</v>
      </c>
      <c r="J57" s="1">
        <v>4.2966139166666597</v>
      </c>
      <c r="K57" s="1">
        <v>1.2735416666666599</v>
      </c>
      <c r="L57" s="1">
        <v>6.7579260000000003</v>
      </c>
      <c r="M57" s="1">
        <v>2.57606783333333</v>
      </c>
      <c r="N57" s="1">
        <v>0.68262479166666601</v>
      </c>
      <c r="O57" s="1">
        <v>2.0795649999999899</v>
      </c>
    </row>
    <row r="58" spans="1:15" x14ac:dyDescent="0.25">
      <c r="A58" t="s">
        <v>73</v>
      </c>
      <c r="B58" t="s">
        <v>380</v>
      </c>
      <c r="C58" t="s">
        <v>205</v>
      </c>
      <c r="D58" s="6">
        <v>33.459800000000001</v>
      </c>
      <c r="E58" s="6">
        <v>-104.4042</v>
      </c>
      <c r="F58" s="6" t="s">
        <v>588</v>
      </c>
      <c r="G58" s="6" t="s">
        <v>625</v>
      </c>
      <c r="H58" s="1">
        <v>10</v>
      </c>
      <c r="I58" s="1">
        <v>0.17841247826086901</v>
      </c>
      <c r="J58" s="1">
        <v>4.6505961387732899</v>
      </c>
      <c r="K58" s="1">
        <v>1.35409017779567</v>
      </c>
      <c r="L58" s="1">
        <v>12.784765191265301</v>
      </c>
      <c r="M58" s="1">
        <v>6.5378269081252798</v>
      </c>
      <c r="N58" s="1">
        <v>1.73083361244044</v>
      </c>
      <c r="O58" s="1">
        <v>8.5330300853308305</v>
      </c>
    </row>
    <row r="59" spans="1:15" x14ac:dyDescent="0.25">
      <c r="A59" t="s">
        <v>73</v>
      </c>
      <c r="B59" t="s">
        <v>380</v>
      </c>
      <c r="C59" t="s">
        <v>205</v>
      </c>
      <c r="D59" s="6">
        <v>33.459800000000001</v>
      </c>
      <c r="E59" s="6">
        <v>-104.4042</v>
      </c>
      <c r="F59" s="6" t="s">
        <v>486</v>
      </c>
      <c r="G59" s="6" t="s">
        <v>548</v>
      </c>
      <c r="H59" s="1">
        <v>10</v>
      </c>
      <c r="I59" s="1">
        <v>0.17841247826086901</v>
      </c>
      <c r="J59" s="1">
        <v>4.9684267826086899</v>
      </c>
      <c r="K59" s="1">
        <v>1.78143478260869</v>
      </c>
      <c r="L59" s="1">
        <v>14.441155999999999</v>
      </c>
      <c r="M59" s="1">
        <v>6.9899938260869501</v>
      </c>
      <c r="N59" s="1">
        <v>1.1383904347825999</v>
      </c>
      <c r="O59" s="1">
        <v>8.0442521739130406</v>
      </c>
    </row>
    <row r="60" spans="1:15" x14ac:dyDescent="0.25">
      <c r="A60" t="s">
        <v>72</v>
      </c>
      <c r="B60" t="s">
        <v>379</v>
      </c>
      <c r="C60" t="s">
        <v>210</v>
      </c>
      <c r="D60" s="6">
        <v>40.278300000000002</v>
      </c>
      <c r="E60" s="6">
        <v>-105.5457</v>
      </c>
      <c r="F60" s="6" t="s">
        <v>488</v>
      </c>
      <c r="G60" s="6" t="s">
        <v>547</v>
      </c>
      <c r="H60" s="1">
        <v>9</v>
      </c>
      <c r="I60" s="1">
        <v>0.112937</v>
      </c>
      <c r="J60" s="1">
        <v>3.7183368986666698</v>
      </c>
      <c r="K60" s="1">
        <v>1.16261566666667</v>
      </c>
      <c r="L60" s="1">
        <v>6.17205293266667</v>
      </c>
      <c r="M60" s="1">
        <v>3.4862235720000001</v>
      </c>
      <c r="N60" s="1">
        <v>0.66460239533333298</v>
      </c>
      <c r="O60" s="1">
        <v>1.6160606200000001</v>
      </c>
    </row>
    <row r="61" spans="1:15" x14ac:dyDescent="0.25">
      <c r="A61" t="s">
        <v>77</v>
      </c>
      <c r="B61" t="s">
        <v>385</v>
      </c>
      <c r="C61" t="s">
        <v>238</v>
      </c>
      <c r="D61" s="6">
        <v>30.092600000000001</v>
      </c>
      <c r="E61" s="6">
        <v>-84.1614</v>
      </c>
      <c r="F61" s="6" t="s">
        <v>486</v>
      </c>
      <c r="G61" s="6" t="s">
        <v>550</v>
      </c>
      <c r="H61" s="1">
        <v>11</v>
      </c>
      <c r="I61" s="1">
        <v>1.1196439130434701</v>
      </c>
      <c r="J61" s="1">
        <v>7.6727520434782601</v>
      </c>
      <c r="K61" s="1">
        <v>2.6273913043478201</v>
      </c>
      <c r="L61" s="1">
        <v>52.595963565217403</v>
      </c>
      <c r="M61" s="1">
        <v>2.9819785217391201</v>
      </c>
      <c r="N61" s="1">
        <v>0.40380056521739099</v>
      </c>
      <c r="O61" s="1">
        <v>1.97607130434782</v>
      </c>
    </row>
    <row r="62" spans="1:15" x14ac:dyDescent="0.25">
      <c r="A62" t="s">
        <v>72</v>
      </c>
      <c r="B62" t="s">
        <v>379</v>
      </c>
      <c r="C62" t="s">
        <v>210</v>
      </c>
      <c r="D62" s="6">
        <v>40.278300000000002</v>
      </c>
      <c r="E62" s="6">
        <v>-105.5457</v>
      </c>
      <c r="F62" s="6" t="s">
        <v>588</v>
      </c>
      <c r="G62" s="6" t="s">
        <v>624</v>
      </c>
      <c r="H62" s="1">
        <v>9</v>
      </c>
      <c r="I62" s="1">
        <v>0.112937</v>
      </c>
      <c r="J62" s="1">
        <v>3.5894600578893501</v>
      </c>
      <c r="K62" s="1">
        <v>0.99306660154809601</v>
      </c>
      <c r="L62" s="1">
        <v>5.1389304599879502</v>
      </c>
      <c r="M62" s="1">
        <v>2.63306447512849</v>
      </c>
      <c r="N62" s="1">
        <v>0.66767528519842201</v>
      </c>
      <c r="O62" s="1">
        <v>1.72269458858669</v>
      </c>
    </row>
    <row r="63" spans="1:15" x14ac:dyDescent="0.25">
      <c r="A63" t="s">
        <v>78</v>
      </c>
      <c r="B63" t="s">
        <v>386</v>
      </c>
      <c r="C63" t="s">
        <v>205</v>
      </c>
      <c r="D63" s="6">
        <v>36.0139</v>
      </c>
      <c r="E63" s="6">
        <v>-106.8447</v>
      </c>
      <c r="F63" s="6" t="s">
        <v>486</v>
      </c>
      <c r="G63" s="6" t="s">
        <v>552</v>
      </c>
      <c r="H63" s="1">
        <v>8</v>
      </c>
      <c r="I63" s="1">
        <v>8.9437347826086894E-2</v>
      </c>
      <c r="J63" s="1">
        <v>2.61958686956521</v>
      </c>
      <c r="K63" s="1">
        <v>0.755</v>
      </c>
      <c r="L63" s="1">
        <v>5.8422092608695602</v>
      </c>
      <c r="M63" s="1">
        <v>0.99382573913043404</v>
      </c>
      <c r="N63" s="1">
        <v>1.2319227391304299</v>
      </c>
      <c r="O63" s="1">
        <v>1.3881046956521701</v>
      </c>
    </row>
    <row r="64" spans="1:15" x14ac:dyDescent="0.25">
      <c r="A64" t="s">
        <v>63</v>
      </c>
      <c r="B64" t="s">
        <v>353</v>
      </c>
      <c r="C64" t="s">
        <v>245</v>
      </c>
      <c r="D64" s="6">
        <v>30.740500000000001</v>
      </c>
      <c r="E64" s="6">
        <v>-82.128299999999996</v>
      </c>
      <c r="F64" s="6" t="s">
        <v>488</v>
      </c>
      <c r="G64" s="6" t="s">
        <v>543</v>
      </c>
      <c r="H64" s="1">
        <v>11</v>
      </c>
      <c r="I64" s="1">
        <v>1.01406934782608</v>
      </c>
      <c r="J64" s="1">
        <v>9.7841726336956505</v>
      </c>
      <c r="K64" s="1">
        <v>2.9563927536231902</v>
      </c>
      <c r="L64" s="1">
        <v>51.108349105072499</v>
      </c>
      <c r="M64" s="1">
        <v>3.6696312079710101</v>
      </c>
      <c r="N64" s="1">
        <v>0.46634791485507299</v>
      </c>
      <c r="O64" s="1">
        <v>2.1196522043478301</v>
      </c>
    </row>
    <row r="65" spans="1:15" x14ac:dyDescent="0.25">
      <c r="A65" t="s">
        <v>80</v>
      </c>
      <c r="B65" t="s">
        <v>393</v>
      </c>
      <c r="C65" t="s">
        <v>296</v>
      </c>
      <c r="D65" s="6">
        <v>46.288899999999998</v>
      </c>
      <c r="E65" s="6">
        <v>-85.950299999999999</v>
      </c>
      <c r="F65" s="6" t="s">
        <v>486</v>
      </c>
      <c r="G65" s="6" t="s">
        <v>554</v>
      </c>
      <c r="H65" s="1">
        <v>12</v>
      </c>
      <c r="I65" s="1">
        <v>0.31379079166666601</v>
      </c>
      <c r="J65" s="1">
        <v>7.5496950416666602</v>
      </c>
      <c r="K65" s="1">
        <v>2.5682499999999999</v>
      </c>
      <c r="L65" s="1">
        <v>31.9288756249999</v>
      </c>
      <c r="M65" s="1">
        <v>20.080374750000001</v>
      </c>
      <c r="N65" s="1">
        <v>0.253263291666666</v>
      </c>
      <c r="O65" s="1">
        <v>1.3493774999999999</v>
      </c>
    </row>
    <row r="66" spans="1:15" x14ac:dyDescent="0.25">
      <c r="A66" t="s">
        <v>63</v>
      </c>
      <c r="B66" t="s">
        <v>353</v>
      </c>
      <c r="C66" t="s">
        <v>245</v>
      </c>
      <c r="D66" s="6">
        <v>30.740500000000001</v>
      </c>
      <c r="E66" s="6">
        <v>-82.128299999999996</v>
      </c>
      <c r="F66" s="6" t="s">
        <v>588</v>
      </c>
      <c r="G66" s="6" t="s">
        <v>623</v>
      </c>
      <c r="H66" s="1">
        <v>11</v>
      </c>
      <c r="I66" s="1">
        <v>1.01406934782608</v>
      </c>
      <c r="J66" s="1">
        <v>8.8955184704354</v>
      </c>
      <c r="K66" s="1">
        <v>2.08030099726829</v>
      </c>
      <c r="L66" s="1">
        <v>25.8974525073642</v>
      </c>
      <c r="M66" s="1">
        <v>4.0496954669214498</v>
      </c>
      <c r="N66" s="1">
        <v>0.43801374531394499</v>
      </c>
      <c r="O66" s="1">
        <v>2.3549792112057499</v>
      </c>
    </row>
    <row r="67" spans="1:15" x14ac:dyDescent="0.25">
      <c r="A67" t="s">
        <v>82</v>
      </c>
      <c r="B67" t="s">
        <v>396</v>
      </c>
      <c r="C67" t="s">
        <v>301</v>
      </c>
      <c r="D67" s="6">
        <v>38.5229</v>
      </c>
      <c r="E67" s="6">
        <v>-78.434799999999996</v>
      </c>
      <c r="F67" s="6" t="s">
        <v>486</v>
      </c>
      <c r="G67" s="6" t="s">
        <v>556</v>
      </c>
      <c r="H67" s="1">
        <v>10</v>
      </c>
      <c r="I67" s="1">
        <v>0.29748549999999901</v>
      </c>
      <c r="J67" s="1">
        <v>7.9373034583333304</v>
      </c>
      <c r="K67" s="1">
        <v>2.8745833333333302</v>
      </c>
      <c r="L67" s="1">
        <v>68.3672532916666</v>
      </c>
      <c r="M67" s="1">
        <v>3.9442920833333299</v>
      </c>
      <c r="N67" s="1">
        <v>0.33841616666666602</v>
      </c>
      <c r="O67" s="1">
        <v>2.7378974999999999</v>
      </c>
    </row>
    <row r="68" spans="1:15" x14ac:dyDescent="0.25">
      <c r="A68" t="s">
        <v>60</v>
      </c>
      <c r="B68" t="s">
        <v>350</v>
      </c>
      <c r="C68" t="s">
        <v>210</v>
      </c>
      <c r="D68" s="6">
        <v>40.5383</v>
      </c>
      <c r="E68" s="6">
        <v>-106.67659999999999</v>
      </c>
      <c r="F68" s="6" t="s">
        <v>488</v>
      </c>
      <c r="G68" s="6" t="s">
        <v>541</v>
      </c>
      <c r="H68" s="1">
        <v>8</v>
      </c>
      <c r="I68" s="1">
        <v>0.141883272727272</v>
      </c>
      <c r="J68" s="1">
        <v>1.8914689349143601</v>
      </c>
      <c r="K68" s="1">
        <v>0.54348178524374202</v>
      </c>
      <c r="L68" s="1">
        <v>5.0249255247365001</v>
      </c>
      <c r="M68" s="1">
        <v>1.4031154650856399</v>
      </c>
      <c r="N68" s="1">
        <v>0.55311775546772102</v>
      </c>
      <c r="O68" s="1">
        <v>1.1568093300395299</v>
      </c>
    </row>
    <row r="69" spans="1:15" x14ac:dyDescent="0.25">
      <c r="A69" t="s">
        <v>86</v>
      </c>
      <c r="B69" t="s">
        <v>397</v>
      </c>
      <c r="C69" t="s">
        <v>398</v>
      </c>
      <c r="D69" s="6">
        <v>34.343299999999999</v>
      </c>
      <c r="E69" s="6">
        <v>-87.338800000000006</v>
      </c>
      <c r="F69" s="6" t="s">
        <v>486</v>
      </c>
      <c r="G69" s="6" t="s">
        <v>558</v>
      </c>
      <c r="H69" s="1">
        <v>11</v>
      </c>
      <c r="I69" s="1">
        <v>0.35172421052631497</v>
      </c>
      <c r="J69" s="1">
        <v>10.702391736842101</v>
      </c>
      <c r="K69" s="1">
        <v>3.6628947368420999</v>
      </c>
      <c r="L69" s="1">
        <v>70.344202736842107</v>
      </c>
      <c r="M69" s="1">
        <v>5.67641142105263</v>
      </c>
      <c r="N69" s="1">
        <v>0.37199715789473597</v>
      </c>
      <c r="O69" s="1">
        <v>2.21366210526315</v>
      </c>
    </row>
    <row r="70" spans="1:15" x14ac:dyDescent="0.25">
      <c r="A70" t="s">
        <v>60</v>
      </c>
      <c r="B70" t="s">
        <v>350</v>
      </c>
      <c r="C70" t="s">
        <v>210</v>
      </c>
      <c r="D70" s="6">
        <v>40.5383</v>
      </c>
      <c r="E70" s="6">
        <v>-106.67659999999999</v>
      </c>
      <c r="F70" s="6" t="s">
        <v>588</v>
      </c>
      <c r="G70" s="6" t="s">
        <v>622</v>
      </c>
      <c r="H70" s="1">
        <v>8</v>
      </c>
      <c r="I70" s="1">
        <v>0.141883272727272</v>
      </c>
      <c r="J70" s="1">
        <v>1.8073849893674001</v>
      </c>
      <c r="K70" s="1">
        <v>0.41986467563685298</v>
      </c>
      <c r="L70" s="1">
        <v>4.44439558607609</v>
      </c>
      <c r="M70" s="1">
        <v>1.0749138126448801</v>
      </c>
      <c r="N70" s="1">
        <v>0.55884047407786397</v>
      </c>
      <c r="O70" s="1">
        <v>1.23298828078151</v>
      </c>
    </row>
    <row r="71" spans="1:15" x14ac:dyDescent="0.25">
      <c r="A71" t="s">
        <v>90</v>
      </c>
      <c r="B71" t="s">
        <v>405</v>
      </c>
      <c r="C71" t="s">
        <v>320</v>
      </c>
      <c r="D71" s="6">
        <v>35.451000000000001</v>
      </c>
      <c r="E71" s="6">
        <v>-76.207499999999996</v>
      </c>
      <c r="F71" s="6" t="s">
        <v>486</v>
      </c>
      <c r="G71" s="6" t="s">
        <v>560</v>
      </c>
      <c r="H71" s="1">
        <v>12</v>
      </c>
      <c r="I71" s="1">
        <v>0.93405063636363606</v>
      </c>
      <c r="J71" s="1">
        <v>8.0741468181818092</v>
      </c>
      <c r="K71" s="1">
        <v>2.1315909090909</v>
      </c>
      <c r="L71" s="1">
        <v>41.933460681818097</v>
      </c>
      <c r="M71" s="1">
        <v>4.6068764545454499</v>
      </c>
      <c r="N71" s="1">
        <v>0.204488227272727</v>
      </c>
      <c r="O71" s="1">
        <v>2.58776727272727</v>
      </c>
    </row>
    <row r="72" spans="1:15" x14ac:dyDescent="0.25">
      <c r="A72" t="s">
        <v>58</v>
      </c>
      <c r="B72" t="s">
        <v>345</v>
      </c>
      <c r="C72" t="s">
        <v>187</v>
      </c>
      <c r="D72" s="6">
        <v>45.125900000000001</v>
      </c>
      <c r="E72" s="6">
        <v>-67.266099999999994</v>
      </c>
      <c r="F72" s="6" t="s">
        <v>488</v>
      </c>
      <c r="G72" s="6" t="s">
        <v>539</v>
      </c>
      <c r="H72" s="1">
        <v>12</v>
      </c>
      <c r="I72" s="1">
        <v>1.17608778260869</v>
      </c>
      <c r="J72" s="1">
        <v>5.9436005553359701</v>
      </c>
      <c r="K72" s="1">
        <v>1.952765085639</v>
      </c>
      <c r="L72" s="1">
        <v>27.342244915942</v>
      </c>
      <c r="M72" s="1">
        <v>2.6414401139328101</v>
      </c>
      <c r="N72" s="1">
        <v>0.25124602803030299</v>
      </c>
      <c r="O72" s="1">
        <v>1.32848611660079</v>
      </c>
    </row>
    <row r="73" spans="1:15" x14ac:dyDescent="0.25">
      <c r="A73" t="s">
        <v>92</v>
      </c>
      <c r="B73" t="s">
        <v>414</v>
      </c>
      <c r="C73" t="s">
        <v>415</v>
      </c>
      <c r="D73" s="6">
        <v>46.894799999999996</v>
      </c>
      <c r="E73" s="6">
        <v>-103.3777</v>
      </c>
      <c r="F73" s="6" t="s">
        <v>486</v>
      </c>
      <c r="G73" s="6" t="s">
        <v>562</v>
      </c>
      <c r="H73" s="1">
        <v>11</v>
      </c>
      <c r="I73" s="1">
        <v>0.224060913043478</v>
      </c>
      <c r="J73" s="1">
        <v>3.10078295652173</v>
      </c>
      <c r="K73" s="1">
        <v>1.544</v>
      </c>
      <c r="L73" s="1">
        <v>17.784402608695601</v>
      </c>
      <c r="M73" s="1">
        <v>11.926483739130401</v>
      </c>
      <c r="N73" s="1">
        <v>0.26838134782608603</v>
      </c>
      <c r="O73" s="1">
        <v>2.0386252173913002</v>
      </c>
    </row>
    <row r="74" spans="1:15" x14ac:dyDescent="0.25">
      <c r="A74" t="s">
        <v>58</v>
      </c>
      <c r="B74" t="s">
        <v>345</v>
      </c>
      <c r="C74" t="s">
        <v>187</v>
      </c>
      <c r="D74" s="6">
        <v>45.125900000000001</v>
      </c>
      <c r="E74" s="6">
        <v>-67.266099999999994</v>
      </c>
      <c r="F74" s="6" t="s">
        <v>588</v>
      </c>
      <c r="G74" s="6" t="s">
        <v>621</v>
      </c>
      <c r="H74" s="1">
        <v>12</v>
      </c>
      <c r="I74" s="1">
        <v>1.17608778260869</v>
      </c>
      <c r="J74" s="1">
        <v>5.3558387794765503</v>
      </c>
      <c r="K74" s="1">
        <v>1.4202647632918799</v>
      </c>
      <c r="L74" s="1">
        <v>20.3531581276672</v>
      </c>
      <c r="M74" s="1">
        <v>2.2840385753057699</v>
      </c>
      <c r="N74" s="1">
        <v>0.23550125002456401</v>
      </c>
      <c r="O74" s="1">
        <v>1.35252493640557</v>
      </c>
    </row>
    <row r="75" spans="1:15" x14ac:dyDescent="0.25">
      <c r="A75" t="s">
        <v>96</v>
      </c>
      <c r="B75" t="s">
        <v>416</v>
      </c>
      <c r="C75" t="s">
        <v>196</v>
      </c>
      <c r="D75" s="6">
        <v>47.582299999999996</v>
      </c>
      <c r="E75" s="6">
        <v>-108.7196</v>
      </c>
      <c r="F75" s="6" t="s">
        <v>486</v>
      </c>
      <c r="G75" s="6" t="s">
        <v>564</v>
      </c>
      <c r="H75" s="1">
        <v>11</v>
      </c>
      <c r="I75" s="1">
        <v>0.14096026086956501</v>
      </c>
      <c r="J75" s="1">
        <v>2.5154708695652102</v>
      </c>
      <c r="K75" s="1">
        <v>0.82043478260869496</v>
      </c>
      <c r="L75" s="1">
        <v>13.158028695652099</v>
      </c>
      <c r="M75" s="1">
        <v>6.17524017391304</v>
      </c>
      <c r="N75" s="1">
        <v>0.22168013043478199</v>
      </c>
      <c r="O75" s="1">
        <v>0.91189826086956505</v>
      </c>
    </row>
    <row r="76" spans="1:15" x14ac:dyDescent="0.25">
      <c r="A76" t="s">
        <v>55</v>
      </c>
      <c r="B76" t="s">
        <v>336</v>
      </c>
      <c r="C76" t="s">
        <v>292</v>
      </c>
      <c r="D76" s="6">
        <v>36.971699999999998</v>
      </c>
      <c r="E76" s="6">
        <v>-90.143199999999993</v>
      </c>
      <c r="F76" s="6" t="s">
        <v>488</v>
      </c>
      <c r="G76" s="6" t="s">
        <v>537</v>
      </c>
      <c r="H76" s="1">
        <v>12</v>
      </c>
      <c r="I76" s="1">
        <v>0.43442265000000002</v>
      </c>
      <c r="J76" s="1">
        <v>10.556579773800101</v>
      </c>
      <c r="K76" s="1">
        <v>3.7944778618482999</v>
      </c>
      <c r="L76" s="1">
        <v>46.757594987716899</v>
      </c>
      <c r="M76" s="1">
        <v>23.817329974008999</v>
      </c>
      <c r="N76" s="1">
        <v>0.66652894062300005</v>
      </c>
      <c r="O76" s="1">
        <v>3.0195989552795002</v>
      </c>
    </row>
    <row r="77" spans="1:15" x14ac:dyDescent="0.25">
      <c r="A77" t="s">
        <v>97</v>
      </c>
      <c r="B77" t="s">
        <v>417</v>
      </c>
      <c r="C77" t="s">
        <v>229</v>
      </c>
      <c r="D77" s="6">
        <v>35.825800000000001</v>
      </c>
      <c r="E77" s="6">
        <v>-93.203000000000003</v>
      </c>
      <c r="F77" s="6" t="s">
        <v>486</v>
      </c>
      <c r="G77" s="6" t="s">
        <v>566</v>
      </c>
      <c r="H77" s="1">
        <v>11</v>
      </c>
      <c r="I77" s="1">
        <v>0.53831382608695599</v>
      </c>
      <c r="J77" s="1">
        <v>8.4274311304347798</v>
      </c>
      <c r="K77" s="1">
        <v>2.9452608695652098</v>
      </c>
      <c r="L77" s="1">
        <v>35.777836304347801</v>
      </c>
      <c r="M77" s="1">
        <v>21.884857565217299</v>
      </c>
      <c r="N77" s="1">
        <v>0.294283956521739</v>
      </c>
      <c r="O77" s="1">
        <v>3.7328634782608598</v>
      </c>
    </row>
    <row r="78" spans="1:15" x14ac:dyDescent="0.25">
      <c r="A78" t="s">
        <v>55</v>
      </c>
      <c r="B78" t="s">
        <v>336</v>
      </c>
      <c r="C78" t="s">
        <v>292</v>
      </c>
      <c r="D78" s="6">
        <v>36.971699999999998</v>
      </c>
      <c r="E78" s="6">
        <v>-90.143199999999993</v>
      </c>
      <c r="F78" s="6" t="s">
        <v>588</v>
      </c>
      <c r="G78" s="6" t="s">
        <v>620</v>
      </c>
      <c r="H78" s="1">
        <v>12</v>
      </c>
      <c r="I78" s="1">
        <v>0.43442265000000002</v>
      </c>
      <c r="J78" s="1">
        <v>9.3635665345861998</v>
      </c>
      <c r="K78" s="1">
        <v>2.3906562836369698</v>
      </c>
      <c r="L78" s="1">
        <v>32.060545891152799</v>
      </c>
      <c r="M78" s="1">
        <v>13.905716196201601</v>
      </c>
      <c r="N78" s="1">
        <v>0.65626181762470504</v>
      </c>
      <c r="O78" s="1">
        <v>3.3759902030671598</v>
      </c>
    </row>
    <row r="79" spans="1:15" x14ac:dyDescent="0.25">
      <c r="A79" t="s">
        <v>101</v>
      </c>
      <c r="B79" t="s">
        <v>423</v>
      </c>
      <c r="C79" t="s">
        <v>205</v>
      </c>
      <c r="D79" s="6">
        <v>33.468699999999998</v>
      </c>
      <c r="E79" s="6">
        <v>-105.53489999999999</v>
      </c>
      <c r="F79" s="6" t="s">
        <v>486</v>
      </c>
      <c r="G79" s="6" t="s">
        <v>568</v>
      </c>
      <c r="H79" s="1">
        <v>9</v>
      </c>
      <c r="I79" s="1">
        <v>0.21035038095238101</v>
      </c>
      <c r="J79" s="1">
        <v>4.2420175238095199</v>
      </c>
      <c r="K79" s="1">
        <v>1.20028571428571</v>
      </c>
      <c r="L79" s="1">
        <v>10.6920526666666</v>
      </c>
      <c r="M79" s="1">
        <v>1.1833934761904701</v>
      </c>
      <c r="N79" s="1">
        <v>0.85232338095238003</v>
      </c>
      <c r="O79" s="1">
        <v>3.9605771428571401</v>
      </c>
    </row>
    <row r="80" spans="1:15" x14ac:dyDescent="0.25">
      <c r="A80" t="s">
        <v>53</v>
      </c>
      <c r="B80" t="s">
        <v>331</v>
      </c>
      <c r="C80" t="s">
        <v>196</v>
      </c>
      <c r="D80" s="6">
        <v>48.487099999999998</v>
      </c>
      <c r="E80" s="6">
        <v>-104.4757</v>
      </c>
      <c r="F80" s="6" t="s">
        <v>488</v>
      </c>
      <c r="G80" s="6" t="s">
        <v>535</v>
      </c>
      <c r="H80" s="1">
        <v>11</v>
      </c>
      <c r="I80" s="1">
        <v>0.17540309090909001</v>
      </c>
      <c r="J80" s="1">
        <v>2.97861736008376</v>
      </c>
      <c r="K80" s="1">
        <v>1.59690758516845</v>
      </c>
      <c r="L80" s="1">
        <v>18.574765999618901</v>
      </c>
      <c r="M80" s="1">
        <v>19.5977213664173</v>
      </c>
      <c r="N80" s="1">
        <v>0.34923092585168503</v>
      </c>
      <c r="O80" s="1">
        <v>1.85984952710333</v>
      </c>
    </row>
    <row r="81" spans="1:15" x14ac:dyDescent="0.25">
      <c r="A81" t="s">
        <v>103</v>
      </c>
      <c r="B81" t="s">
        <v>426</v>
      </c>
      <c r="C81" t="s">
        <v>205</v>
      </c>
      <c r="D81" s="6">
        <v>36.5854</v>
      </c>
      <c r="E81" s="6">
        <v>-105.452</v>
      </c>
      <c r="F81" s="6" t="s">
        <v>486</v>
      </c>
      <c r="G81" s="6" t="s">
        <v>570</v>
      </c>
      <c r="H81" s="1">
        <v>8</v>
      </c>
      <c r="I81" s="1">
        <v>9.0777105263157895E-2</v>
      </c>
      <c r="J81" s="1">
        <v>2.35050305263157</v>
      </c>
      <c r="K81" s="1">
        <v>0.88973684210526305</v>
      </c>
      <c r="L81" s="1">
        <v>5.9761477894736803</v>
      </c>
      <c r="M81" s="1">
        <v>1.1685655263157799</v>
      </c>
      <c r="N81" s="1">
        <v>0.81495036842105195</v>
      </c>
      <c r="O81" s="1">
        <v>1.77121263157894</v>
      </c>
    </row>
    <row r="82" spans="1:15" x14ac:dyDescent="0.25">
      <c r="A82" t="s">
        <v>53</v>
      </c>
      <c r="B82" t="s">
        <v>331</v>
      </c>
      <c r="C82" t="s">
        <v>196</v>
      </c>
      <c r="D82" s="6">
        <v>48.487099999999998</v>
      </c>
      <c r="E82" s="6">
        <v>-104.4757</v>
      </c>
      <c r="F82" s="6" t="s">
        <v>588</v>
      </c>
      <c r="G82" s="6" t="s">
        <v>619</v>
      </c>
      <c r="H82" s="1">
        <v>11</v>
      </c>
      <c r="I82" s="1">
        <v>0.17540309090909001</v>
      </c>
      <c r="J82" s="1">
        <v>2.75117319342481</v>
      </c>
      <c r="K82" s="1">
        <v>0.99385205673258303</v>
      </c>
      <c r="L82" s="1">
        <v>17.3732537798059</v>
      </c>
      <c r="M82" s="1">
        <v>17.0078070888787</v>
      </c>
      <c r="N82" s="1">
        <v>0.37008139022993097</v>
      </c>
      <c r="O82" s="1">
        <v>1.93028810692001</v>
      </c>
    </row>
    <row r="83" spans="1:15" x14ac:dyDescent="0.25">
      <c r="A83" t="s">
        <v>105</v>
      </c>
      <c r="B83" t="s">
        <v>427</v>
      </c>
      <c r="C83" t="s">
        <v>203</v>
      </c>
      <c r="D83" s="6">
        <v>43.557600000000001</v>
      </c>
      <c r="E83" s="6">
        <v>-103.4838</v>
      </c>
      <c r="F83" s="6" t="s">
        <v>486</v>
      </c>
      <c r="G83" s="6" t="s">
        <v>572</v>
      </c>
      <c r="H83" s="1">
        <v>10</v>
      </c>
      <c r="I83" s="1">
        <v>0.17847633333333299</v>
      </c>
      <c r="J83" s="1">
        <v>3.8921523333333301</v>
      </c>
      <c r="K83" s="1">
        <v>1.1886666666666601</v>
      </c>
      <c r="L83" s="1">
        <v>12.2261936666666</v>
      </c>
      <c r="M83" s="1">
        <v>7.66878095238095</v>
      </c>
      <c r="N83" s="1">
        <v>0.29914347619047599</v>
      </c>
      <c r="O83" s="1">
        <v>1.0017857142857101</v>
      </c>
    </row>
    <row r="84" spans="1:15" x14ac:dyDescent="0.25">
      <c r="A84" t="s">
        <v>52</v>
      </c>
      <c r="B84" t="s">
        <v>325</v>
      </c>
      <c r="C84" t="s">
        <v>326</v>
      </c>
      <c r="D84" s="6">
        <v>37.131799999999998</v>
      </c>
      <c r="E84" s="6">
        <v>-86.147900000000007</v>
      </c>
      <c r="F84" s="6" t="s">
        <v>488</v>
      </c>
      <c r="G84" s="6" t="s">
        <v>533</v>
      </c>
      <c r="H84" s="1">
        <v>11</v>
      </c>
      <c r="I84" s="1">
        <v>0.26891308000000003</v>
      </c>
      <c r="J84" s="1">
        <v>8.40306997524638</v>
      </c>
      <c r="K84" s="1">
        <v>3.1901046956521699</v>
      </c>
      <c r="L84" s="1">
        <v>69.396277493029004</v>
      </c>
      <c r="M84" s="1">
        <v>20.671154756333301</v>
      </c>
      <c r="N84" s="1">
        <v>0.47621240384058</v>
      </c>
      <c r="O84" s="1">
        <v>1.96288144347826</v>
      </c>
    </row>
    <row r="85" spans="1:15" x14ac:dyDescent="0.25">
      <c r="A85" t="s">
        <v>106</v>
      </c>
      <c r="B85" t="s">
        <v>428</v>
      </c>
      <c r="C85" t="s">
        <v>429</v>
      </c>
      <c r="D85" s="6">
        <v>34.732300000000002</v>
      </c>
      <c r="E85" s="6">
        <v>-98.712999999999994</v>
      </c>
      <c r="F85" s="6" t="s">
        <v>486</v>
      </c>
      <c r="G85" s="6" t="s">
        <v>574</v>
      </c>
      <c r="H85" s="1">
        <v>11</v>
      </c>
      <c r="I85" s="1">
        <v>0.520402173913043</v>
      </c>
      <c r="J85" s="1">
        <v>9.6438739130434694</v>
      </c>
      <c r="K85" s="1">
        <v>3.2494347826086898</v>
      </c>
      <c r="L85" s="1">
        <v>31.5361405217391</v>
      </c>
      <c r="M85" s="1">
        <v>25.535463434782599</v>
      </c>
      <c r="N85" s="1">
        <v>0.68036617391304299</v>
      </c>
      <c r="O85" s="1">
        <v>5.50772086956521</v>
      </c>
    </row>
    <row r="86" spans="1:15" x14ac:dyDescent="0.25">
      <c r="A86" t="s">
        <v>52</v>
      </c>
      <c r="B86" t="s">
        <v>325</v>
      </c>
      <c r="C86" t="s">
        <v>326</v>
      </c>
      <c r="D86" s="6">
        <v>37.131799999999998</v>
      </c>
      <c r="E86" s="6">
        <v>-86.147900000000007</v>
      </c>
      <c r="F86" s="6" t="s">
        <v>588</v>
      </c>
      <c r="G86" s="6" t="s">
        <v>618</v>
      </c>
      <c r="H86" s="1">
        <v>11</v>
      </c>
      <c r="I86" s="1">
        <v>0.26891308000000003</v>
      </c>
      <c r="J86" s="1">
        <v>7.2559978915717798</v>
      </c>
      <c r="K86" s="1">
        <v>1.56672577315019</v>
      </c>
      <c r="L86" s="1">
        <v>34.084573784454697</v>
      </c>
      <c r="M86" s="1">
        <v>14.2593585062694</v>
      </c>
      <c r="N86" s="1">
        <v>0.38438412647939602</v>
      </c>
      <c r="O86" s="1">
        <v>2.0850659350340801</v>
      </c>
    </row>
    <row r="87" spans="1:15" x14ac:dyDescent="0.25">
      <c r="A87" t="s">
        <v>49</v>
      </c>
      <c r="B87" t="s">
        <v>319</v>
      </c>
      <c r="C87" t="s">
        <v>320</v>
      </c>
      <c r="D87" s="6">
        <v>35.972299999999997</v>
      </c>
      <c r="E87" s="6">
        <v>-81.933099999999996</v>
      </c>
      <c r="F87" s="6" t="s">
        <v>488</v>
      </c>
      <c r="G87" s="6" t="s">
        <v>531</v>
      </c>
      <c r="H87" s="1">
        <v>11</v>
      </c>
      <c r="I87" s="1">
        <v>0.24301152173912999</v>
      </c>
      <c r="J87" s="1">
        <v>8.5804762036231903</v>
      </c>
      <c r="K87" s="1">
        <v>2.9849670289855101</v>
      </c>
      <c r="L87" s="1">
        <v>53.142075035507197</v>
      </c>
      <c r="M87" s="1">
        <v>1.75872875978261</v>
      </c>
      <c r="N87" s="1">
        <v>0.341974448188406</v>
      </c>
      <c r="O87" s="1">
        <v>1.79804214384058</v>
      </c>
    </row>
    <row r="88" spans="1:15" x14ac:dyDescent="0.25">
      <c r="A88" t="s">
        <v>49</v>
      </c>
      <c r="B88" t="s">
        <v>319</v>
      </c>
      <c r="C88" t="s">
        <v>320</v>
      </c>
      <c r="D88" s="6">
        <v>35.972299999999997</v>
      </c>
      <c r="E88" s="6">
        <v>-81.933099999999996</v>
      </c>
      <c r="F88" s="6" t="s">
        <v>588</v>
      </c>
      <c r="G88" s="6" t="s">
        <v>617</v>
      </c>
      <c r="H88" s="1">
        <v>11</v>
      </c>
      <c r="I88" s="1">
        <v>0.24301152173912999</v>
      </c>
      <c r="J88" s="1">
        <v>7.83304131367648</v>
      </c>
      <c r="K88" s="1">
        <v>1.7445191641373901</v>
      </c>
      <c r="L88" s="1">
        <v>17.943537101728001</v>
      </c>
      <c r="M88" s="1">
        <v>1.67908642173399</v>
      </c>
      <c r="N88" s="1">
        <v>0.29655837201371299</v>
      </c>
      <c r="O88" s="1">
        <v>1.90458278251123</v>
      </c>
    </row>
    <row r="89" spans="1:15" x14ac:dyDescent="0.25">
      <c r="A89" t="s">
        <v>42</v>
      </c>
      <c r="B89" t="s">
        <v>300</v>
      </c>
      <c r="C89" t="s">
        <v>301</v>
      </c>
      <c r="D89" s="6">
        <v>37.626600000000003</v>
      </c>
      <c r="E89" s="6">
        <v>-79.512500000000003</v>
      </c>
      <c r="F89" s="6" t="s">
        <v>488</v>
      </c>
      <c r="G89" s="6" t="s">
        <v>529</v>
      </c>
      <c r="H89" s="1">
        <v>11</v>
      </c>
      <c r="I89" s="1">
        <v>0.309589</v>
      </c>
      <c r="J89" s="1">
        <v>11.2847808630952</v>
      </c>
      <c r="K89" s="1">
        <v>4.7036047619047601</v>
      </c>
      <c r="L89" s="1">
        <v>54.626666261904802</v>
      </c>
      <c r="M89" s="1">
        <v>4.1429161714285696</v>
      </c>
      <c r="N89" s="1">
        <v>0.471906716666667</v>
      </c>
      <c r="O89" s="1">
        <v>2.1110866428571402</v>
      </c>
    </row>
    <row r="90" spans="1:15" x14ac:dyDescent="0.25">
      <c r="A90" t="s">
        <v>42</v>
      </c>
      <c r="B90" t="s">
        <v>300</v>
      </c>
      <c r="C90" t="s">
        <v>301</v>
      </c>
      <c r="D90" s="6">
        <v>37.626600000000003</v>
      </c>
      <c r="E90" s="6">
        <v>-79.512500000000003</v>
      </c>
      <c r="F90" s="6" t="s">
        <v>588</v>
      </c>
      <c r="G90" s="6" t="s">
        <v>616</v>
      </c>
      <c r="H90" s="1">
        <v>11</v>
      </c>
      <c r="I90" s="1">
        <v>0.309589</v>
      </c>
      <c r="J90" s="1">
        <v>9.9970879534237298</v>
      </c>
      <c r="K90" s="1">
        <v>2.1560420598585002</v>
      </c>
      <c r="L90" s="1">
        <v>20.420160081101098</v>
      </c>
      <c r="M90" s="1">
        <v>4.16469883757705</v>
      </c>
      <c r="N90" s="1">
        <v>0.37583860911668798</v>
      </c>
      <c r="O90" s="1">
        <v>2.1834973540068301</v>
      </c>
    </row>
    <row r="91" spans="1:15" x14ac:dyDescent="0.25">
      <c r="A91" t="s">
        <v>40</v>
      </c>
      <c r="B91" t="s">
        <v>295</v>
      </c>
      <c r="C91" t="s">
        <v>296</v>
      </c>
      <c r="D91" s="6">
        <v>47.459600000000002</v>
      </c>
      <c r="E91" s="6">
        <v>-88.149100000000004</v>
      </c>
      <c r="F91" s="6" t="s">
        <v>488</v>
      </c>
      <c r="G91" s="6" t="s">
        <v>527</v>
      </c>
      <c r="H91" s="1">
        <v>12</v>
      </c>
      <c r="I91" s="1">
        <v>0.20687029166666601</v>
      </c>
      <c r="J91" s="1">
        <v>5.4373468698882004</v>
      </c>
      <c r="K91" s="1">
        <v>2.1217370372670801</v>
      </c>
      <c r="L91" s="1">
        <v>25.869190628008301</v>
      </c>
      <c r="M91" s="1">
        <v>15.7945998635797</v>
      </c>
      <c r="N91" s="1">
        <v>0.30089778365838499</v>
      </c>
      <c r="O91" s="1">
        <v>1.8882093255900601</v>
      </c>
    </row>
    <row r="92" spans="1:15" x14ac:dyDescent="0.25">
      <c r="A92" t="s">
        <v>40</v>
      </c>
      <c r="B92" t="s">
        <v>295</v>
      </c>
      <c r="C92" t="s">
        <v>296</v>
      </c>
      <c r="D92" s="6">
        <v>47.459600000000002</v>
      </c>
      <c r="E92" s="6">
        <v>-88.149100000000004</v>
      </c>
      <c r="F92" s="6" t="s">
        <v>588</v>
      </c>
      <c r="G92" s="6" t="s">
        <v>615</v>
      </c>
      <c r="H92" s="1">
        <v>12</v>
      </c>
      <c r="I92" s="1">
        <v>0.20687029166666601</v>
      </c>
      <c r="J92" s="1">
        <v>4.8917526046237603</v>
      </c>
      <c r="K92" s="1">
        <v>1.40737810196859</v>
      </c>
      <c r="L92" s="1">
        <v>16.641859131402299</v>
      </c>
      <c r="M92" s="1">
        <v>11.317579459288201</v>
      </c>
      <c r="N92" s="1">
        <v>0.28084440711104203</v>
      </c>
      <c r="O92" s="1">
        <v>1.9889099003499999</v>
      </c>
    </row>
    <row r="93" spans="1:15" x14ac:dyDescent="0.25">
      <c r="A93" t="s">
        <v>37</v>
      </c>
      <c r="B93" t="s">
        <v>291</v>
      </c>
      <c r="C93" t="s">
        <v>292</v>
      </c>
      <c r="D93" s="6">
        <v>36.613799999999998</v>
      </c>
      <c r="E93" s="6">
        <v>-92.9221</v>
      </c>
      <c r="F93" s="6" t="s">
        <v>488</v>
      </c>
      <c r="G93" s="6" t="s">
        <v>525</v>
      </c>
      <c r="H93" s="1">
        <v>11</v>
      </c>
      <c r="I93" s="1">
        <v>0.373758173913043</v>
      </c>
      <c r="J93" s="1">
        <v>8.1109913695217397</v>
      </c>
      <c r="K93" s="1">
        <v>2.9513259855072498</v>
      </c>
      <c r="L93" s="1">
        <v>39.848392686956501</v>
      </c>
      <c r="M93" s="1">
        <v>25.290317679115901</v>
      </c>
      <c r="N93" s="1">
        <v>0.41974732546376797</v>
      </c>
      <c r="O93" s="1">
        <v>2.99381373252174</v>
      </c>
    </row>
    <row r="94" spans="1:15" x14ac:dyDescent="0.25">
      <c r="A94" t="s">
        <v>37</v>
      </c>
      <c r="B94" t="s">
        <v>291</v>
      </c>
      <c r="C94" t="s">
        <v>292</v>
      </c>
      <c r="D94" s="6">
        <v>36.613799999999998</v>
      </c>
      <c r="E94" s="6">
        <v>-92.9221</v>
      </c>
      <c r="F94" s="6" t="s">
        <v>588</v>
      </c>
      <c r="G94" s="6" t="s">
        <v>614</v>
      </c>
      <c r="H94" s="1">
        <v>11</v>
      </c>
      <c r="I94" s="1">
        <v>0.373758173913043</v>
      </c>
      <c r="J94" s="1">
        <v>7.49360656379005</v>
      </c>
      <c r="K94" s="1">
        <v>2.1686601375939101</v>
      </c>
      <c r="L94" s="1">
        <v>26.374874403381501</v>
      </c>
      <c r="M94" s="1">
        <v>16.699283521351798</v>
      </c>
      <c r="N94" s="1">
        <v>0.43180127666308998</v>
      </c>
      <c r="O94" s="1">
        <v>3.4680011697112301</v>
      </c>
    </row>
    <row r="95" spans="1:15" x14ac:dyDescent="0.25">
      <c r="A95" t="s">
        <v>33</v>
      </c>
      <c r="B95" t="s">
        <v>288</v>
      </c>
      <c r="C95" t="s">
        <v>207</v>
      </c>
      <c r="D95" s="6">
        <v>31.832999999999998</v>
      </c>
      <c r="E95" s="6">
        <v>-104.8094</v>
      </c>
      <c r="F95" s="6" t="s">
        <v>488</v>
      </c>
      <c r="G95" s="6" t="s">
        <v>523</v>
      </c>
      <c r="H95" s="1">
        <v>9</v>
      </c>
      <c r="I95" s="1">
        <v>0.102222260869565</v>
      </c>
      <c r="J95" s="1">
        <v>4.32867560099755</v>
      </c>
      <c r="K95" s="1">
        <v>1.0283343873517801</v>
      </c>
      <c r="L95" s="1">
        <v>14.963647702729199</v>
      </c>
      <c r="M95" s="1">
        <v>1.77368109800489</v>
      </c>
      <c r="N95" s="1">
        <v>1.3349943092603</v>
      </c>
      <c r="O95" s="1">
        <v>4.2059041671372102</v>
      </c>
    </row>
    <row r="96" spans="1:15" x14ac:dyDescent="0.25">
      <c r="A96" t="s">
        <v>33</v>
      </c>
      <c r="B96" t="s">
        <v>288</v>
      </c>
      <c r="C96" t="s">
        <v>207</v>
      </c>
      <c r="D96" s="6">
        <v>31.832999999999998</v>
      </c>
      <c r="E96" s="6">
        <v>-104.8094</v>
      </c>
      <c r="F96" s="6" t="s">
        <v>588</v>
      </c>
      <c r="G96" s="6" t="s">
        <v>613</v>
      </c>
      <c r="H96" s="1">
        <v>9</v>
      </c>
      <c r="I96" s="1">
        <v>0.102222260869565</v>
      </c>
      <c r="J96" s="1">
        <v>4.3325062276308204</v>
      </c>
      <c r="K96" s="1">
        <v>0.85595927373307501</v>
      </c>
      <c r="L96" s="1">
        <v>12.183247617374301</v>
      </c>
      <c r="M96" s="1">
        <v>1.34146903722972</v>
      </c>
      <c r="N96" s="1">
        <v>1.4688658500398299</v>
      </c>
      <c r="O96" s="1">
        <v>4.7835047343447501</v>
      </c>
    </row>
    <row r="97" spans="1:15" x14ac:dyDescent="0.25">
      <c r="A97" t="s">
        <v>32</v>
      </c>
      <c r="B97" t="s">
        <v>284</v>
      </c>
      <c r="C97" t="s">
        <v>285</v>
      </c>
      <c r="D97" s="6">
        <v>35.633400000000002</v>
      </c>
      <c r="E97" s="6">
        <v>-83.941699999999997</v>
      </c>
      <c r="F97" s="6" t="s">
        <v>488</v>
      </c>
      <c r="G97" s="6" t="s">
        <v>521</v>
      </c>
      <c r="H97" s="1">
        <v>11</v>
      </c>
      <c r="I97" s="1">
        <v>0.32539326086956499</v>
      </c>
      <c r="J97" s="1">
        <v>8.4785164500434806</v>
      </c>
      <c r="K97" s="1">
        <v>3.1195694492753598</v>
      </c>
      <c r="L97" s="1">
        <v>58.787000864449297</v>
      </c>
      <c r="M97" s="1">
        <v>4.0688477526521698</v>
      </c>
      <c r="N97" s="1">
        <v>0.40957809789855099</v>
      </c>
      <c r="O97" s="1">
        <v>1.9387651928695699</v>
      </c>
    </row>
    <row r="98" spans="1:15" x14ac:dyDescent="0.25">
      <c r="A98" t="s">
        <v>32</v>
      </c>
      <c r="B98" t="s">
        <v>284</v>
      </c>
      <c r="C98" t="s">
        <v>285</v>
      </c>
      <c r="D98" s="6">
        <v>35.633400000000002</v>
      </c>
      <c r="E98" s="6">
        <v>-83.941699999999997</v>
      </c>
      <c r="F98" s="6" t="s">
        <v>588</v>
      </c>
      <c r="G98" s="6" t="s">
        <v>612</v>
      </c>
      <c r="H98" s="1">
        <v>11</v>
      </c>
      <c r="I98" s="1">
        <v>0.32539326086956499</v>
      </c>
      <c r="J98" s="1">
        <v>7.78427900003435</v>
      </c>
      <c r="K98" s="1">
        <v>1.8091594532258499</v>
      </c>
      <c r="L98" s="1">
        <v>19.130128232011302</v>
      </c>
      <c r="M98" s="1">
        <v>3.6646719828287102</v>
      </c>
      <c r="N98" s="1">
        <v>0.34673431490175899</v>
      </c>
      <c r="O98" s="1">
        <v>2.1137820003288299</v>
      </c>
    </row>
    <row r="99" spans="1:15" x14ac:dyDescent="0.25">
      <c r="A99" t="s">
        <v>31</v>
      </c>
      <c r="B99" t="s">
        <v>283</v>
      </c>
      <c r="C99" t="s">
        <v>210</v>
      </c>
      <c r="D99" s="6">
        <v>37.724899999999998</v>
      </c>
      <c r="E99" s="6">
        <v>-105.5185</v>
      </c>
      <c r="F99" s="6" t="s">
        <v>488</v>
      </c>
      <c r="G99" s="6" t="s">
        <v>519</v>
      </c>
      <c r="H99" s="1">
        <v>9</v>
      </c>
      <c r="I99" s="1">
        <v>0.124666708333333</v>
      </c>
      <c r="J99" s="1">
        <v>4.0712401052059501</v>
      </c>
      <c r="K99" s="1">
        <v>1.0941271357742199</v>
      </c>
      <c r="L99" s="1">
        <v>5.8224034002669702</v>
      </c>
      <c r="M99" s="1">
        <v>1.41575160509153</v>
      </c>
      <c r="N99" s="1">
        <v>0.84437646163234203</v>
      </c>
      <c r="O99" s="1">
        <v>2.10498603661327</v>
      </c>
    </row>
    <row r="100" spans="1:15" x14ac:dyDescent="0.25">
      <c r="A100" t="s">
        <v>31</v>
      </c>
      <c r="B100" t="s">
        <v>283</v>
      </c>
      <c r="C100" t="s">
        <v>210</v>
      </c>
      <c r="D100" s="6">
        <v>37.724899999999998</v>
      </c>
      <c r="E100" s="6">
        <v>-105.5185</v>
      </c>
      <c r="F100" s="6" t="s">
        <v>588</v>
      </c>
      <c r="G100" s="6" t="s">
        <v>611</v>
      </c>
      <c r="H100" s="1">
        <v>9</v>
      </c>
      <c r="I100" s="1">
        <v>0.124666708333333</v>
      </c>
      <c r="J100" s="1">
        <v>3.99019989831532</v>
      </c>
      <c r="K100" s="1">
        <v>0.86830316757715498</v>
      </c>
      <c r="L100" s="1">
        <v>4.7963805689323697</v>
      </c>
      <c r="M100" s="1">
        <v>1.2515053252474799</v>
      </c>
      <c r="N100" s="1">
        <v>0.90661240113130304</v>
      </c>
      <c r="O100" s="1">
        <v>2.3817578363976</v>
      </c>
    </row>
    <row r="101" spans="1:15" x14ac:dyDescent="0.25">
      <c r="A101" t="s">
        <v>30</v>
      </c>
      <c r="B101" t="s">
        <v>281</v>
      </c>
      <c r="C101" t="s">
        <v>282</v>
      </c>
      <c r="D101" s="6">
        <v>44.308199999999999</v>
      </c>
      <c r="E101" s="6">
        <v>-71.217699999999994</v>
      </c>
      <c r="F101" s="6" t="s">
        <v>488</v>
      </c>
      <c r="G101" s="6" t="s">
        <v>517</v>
      </c>
      <c r="H101" s="1">
        <v>11</v>
      </c>
      <c r="I101" s="1">
        <v>0.23816676190476099</v>
      </c>
      <c r="J101" s="1">
        <v>6.6724780345065504</v>
      </c>
      <c r="K101" s="1">
        <v>2.04566321601104</v>
      </c>
      <c r="L101" s="1">
        <v>25.917722559006201</v>
      </c>
      <c r="M101" s="1">
        <v>2.1916768454106301</v>
      </c>
      <c r="N101" s="1">
        <v>0.205405346445825</v>
      </c>
      <c r="O101" s="1">
        <v>1.9211764375431299</v>
      </c>
    </row>
    <row r="102" spans="1:15" x14ac:dyDescent="0.25">
      <c r="A102" t="s">
        <v>30</v>
      </c>
      <c r="B102" t="s">
        <v>281</v>
      </c>
      <c r="C102" t="s">
        <v>282</v>
      </c>
      <c r="D102" s="6">
        <v>44.308199999999999</v>
      </c>
      <c r="E102" s="6">
        <v>-71.217699999999994</v>
      </c>
      <c r="F102" s="6" t="s">
        <v>588</v>
      </c>
      <c r="G102" s="6" t="s">
        <v>610</v>
      </c>
      <c r="H102" s="1">
        <v>11</v>
      </c>
      <c r="I102" s="1">
        <v>0.23816676190476099</v>
      </c>
      <c r="J102" s="1">
        <v>5.9730486278710497</v>
      </c>
      <c r="K102" s="1">
        <v>1.3471109603450899</v>
      </c>
      <c r="L102" s="1">
        <v>13.551922182973501</v>
      </c>
      <c r="M102" s="1">
        <v>1.8219296795761699</v>
      </c>
      <c r="N102" s="1">
        <v>0.188480014440531</v>
      </c>
      <c r="O102" s="1">
        <v>2.0112734968387702</v>
      </c>
    </row>
    <row r="103" spans="1:15" x14ac:dyDescent="0.25">
      <c r="A103" t="s">
        <v>25</v>
      </c>
      <c r="B103" t="s">
        <v>265</v>
      </c>
      <c r="C103" t="s">
        <v>238</v>
      </c>
      <c r="D103" s="6">
        <v>25.390999999999998</v>
      </c>
      <c r="E103" s="6">
        <v>-80.680599999999998</v>
      </c>
      <c r="F103" s="6" t="s">
        <v>488</v>
      </c>
      <c r="G103" s="6" t="s">
        <v>515</v>
      </c>
      <c r="H103" s="1">
        <v>11</v>
      </c>
      <c r="I103" s="1">
        <v>1.6667444347825999</v>
      </c>
      <c r="J103" s="1">
        <v>4.4196725903820804</v>
      </c>
      <c r="K103" s="1">
        <v>1.9438216403162101</v>
      </c>
      <c r="L103" s="1">
        <v>26.165594616831399</v>
      </c>
      <c r="M103" s="1">
        <v>2.9397836898221299</v>
      </c>
      <c r="N103" s="1">
        <v>0.50581130171277999</v>
      </c>
      <c r="O103" s="1">
        <v>3.2157271304347801</v>
      </c>
    </row>
    <row r="104" spans="1:15" x14ac:dyDescent="0.25">
      <c r="A104" t="s">
        <v>25</v>
      </c>
      <c r="B104" t="s">
        <v>265</v>
      </c>
      <c r="C104" t="s">
        <v>238</v>
      </c>
      <c r="D104" s="6">
        <v>25.390999999999998</v>
      </c>
      <c r="E104" s="6">
        <v>-80.680599999999998</v>
      </c>
      <c r="F104" s="6" t="s">
        <v>588</v>
      </c>
      <c r="G104" s="6" t="s">
        <v>609</v>
      </c>
      <c r="H104" s="1">
        <v>11</v>
      </c>
      <c r="I104" s="1">
        <v>1.6667444347825999</v>
      </c>
      <c r="J104" s="1">
        <v>4.2410404760138896</v>
      </c>
      <c r="K104" s="1">
        <v>1.44169159934042</v>
      </c>
      <c r="L104" s="1">
        <v>22.126799566491201</v>
      </c>
      <c r="M104" s="1">
        <v>3.58296937949103</v>
      </c>
      <c r="N104" s="1">
        <v>0.526615414191686</v>
      </c>
      <c r="O104" s="1">
        <v>3.3027198866058902</v>
      </c>
    </row>
    <row r="105" spans="1:15" x14ac:dyDescent="0.25">
      <c r="A105" t="s">
        <v>24</v>
      </c>
      <c r="B105" t="s">
        <v>258</v>
      </c>
      <c r="C105" t="s">
        <v>259</v>
      </c>
      <c r="D105" s="6">
        <v>39.1053</v>
      </c>
      <c r="E105" s="6">
        <v>-79.426100000000005</v>
      </c>
      <c r="F105" s="6" t="s">
        <v>488</v>
      </c>
      <c r="G105" s="6" t="s">
        <v>513</v>
      </c>
      <c r="H105" s="1">
        <v>10</v>
      </c>
      <c r="I105" s="1">
        <v>0.26347158333333298</v>
      </c>
      <c r="J105" s="1">
        <v>7.0811000833333297</v>
      </c>
      <c r="K105" s="1">
        <v>2.37994166666667</v>
      </c>
      <c r="L105" s="1">
        <v>67.486953150000005</v>
      </c>
      <c r="M105" s="1">
        <v>2.9722635916666702</v>
      </c>
      <c r="N105" s="1">
        <v>0.49495377499999998</v>
      </c>
      <c r="O105" s="1">
        <v>1.5538259999999999</v>
      </c>
    </row>
    <row r="106" spans="1:15" x14ac:dyDescent="0.25">
      <c r="A106" t="s">
        <v>24</v>
      </c>
      <c r="B106" t="s">
        <v>258</v>
      </c>
      <c r="C106" t="s">
        <v>259</v>
      </c>
      <c r="D106" s="6">
        <v>39.1053</v>
      </c>
      <c r="E106" s="6">
        <v>-79.426100000000005</v>
      </c>
      <c r="F106" s="6" t="s">
        <v>588</v>
      </c>
      <c r="G106" s="6" t="s">
        <v>608</v>
      </c>
      <c r="H106" s="1">
        <v>10</v>
      </c>
      <c r="I106" s="1">
        <v>0.26347158333333298</v>
      </c>
      <c r="J106" s="1">
        <v>6.6598077429423999</v>
      </c>
      <c r="K106" s="1">
        <v>1.5018977722570299</v>
      </c>
      <c r="L106" s="1">
        <v>24.981350160832299</v>
      </c>
      <c r="M106" s="1">
        <v>2.54155169797433</v>
      </c>
      <c r="N106" s="1">
        <v>0.39770647864247899</v>
      </c>
      <c r="O106" s="1">
        <v>1.6061984402060501</v>
      </c>
    </row>
    <row r="107" spans="1:15" x14ac:dyDescent="0.25">
      <c r="A107" t="s">
        <v>19</v>
      </c>
      <c r="B107" t="s">
        <v>244</v>
      </c>
      <c r="C107" t="s">
        <v>245</v>
      </c>
      <c r="D107" s="6">
        <v>34.785200000000003</v>
      </c>
      <c r="E107" s="6">
        <v>-84.626499999999993</v>
      </c>
      <c r="F107" s="6" t="s">
        <v>488</v>
      </c>
      <c r="G107" s="6" t="s">
        <v>511</v>
      </c>
      <c r="H107" s="1">
        <v>11</v>
      </c>
      <c r="I107" s="1">
        <v>0.1703462</v>
      </c>
      <c r="J107" s="1">
        <v>9.6088660709090892</v>
      </c>
      <c r="K107" s="1">
        <v>2.5789818181818198</v>
      </c>
      <c r="L107" s="1">
        <v>55.661376422727301</v>
      </c>
      <c r="M107" s="1">
        <v>5.1360967481818198</v>
      </c>
      <c r="N107" s="1">
        <v>0.44946964272727302</v>
      </c>
      <c r="O107" s="1">
        <v>1.89362258181818</v>
      </c>
    </row>
    <row r="108" spans="1:15" x14ac:dyDescent="0.25">
      <c r="A108" t="s">
        <v>19</v>
      </c>
      <c r="B108" t="s">
        <v>244</v>
      </c>
      <c r="C108" t="s">
        <v>245</v>
      </c>
      <c r="D108" s="6">
        <v>34.785200000000003</v>
      </c>
      <c r="E108" s="6">
        <v>-84.626499999999993</v>
      </c>
      <c r="F108" s="6" t="s">
        <v>588</v>
      </c>
      <c r="G108" s="6" t="s">
        <v>607</v>
      </c>
      <c r="H108" s="1">
        <v>11</v>
      </c>
      <c r="I108" s="1">
        <v>0.1703462</v>
      </c>
      <c r="J108" s="1">
        <v>8.6017106632890492</v>
      </c>
      <c r="K108" s="1">
        <v>1.3858901237140999</v>
      </c>
      <c r="L108" s="1">
        <v>19.2413063987029</v>
      </c>
      <c r="M108" s="1">
        <v>2.74659650956746</v>
      </c>
      <c r="N108" s="1">
        <v>0.40895030331173499</v>
      </c>
      <c r="O108" s="1">
        <v>2.1054015121808201</v>
      </c>
    </row>
    <row r="109" spans="1:15" x14ac:dyDescent="0.25">
      <c r="A109" t="s">
        <v>17</v>
      </c>
      <c r="B109" t="s">
        <v>237</v>
      </c>
      <c r="C109" t="s">
        <v>238</v>
      </c>
      <c r="D109" s="6">
        <v>28.7484</v>
      </c>
      <c r="E109" s="6">
        <v>-82.554900000000004</v>
      </c>
      <c r="F109" s="6" t="s">
        <v>488</v>
      </c>
      <c r="G109" s="6" t="s">
        <v>509</v>
      </c>
      <c r="H109" s="1">
        <v>11</v>
      </c>
      <c r="I109" s="1">
        <v>1.5416300833333301</v>
      </c>
      <c r="J109" s="1">
        <v>8.1582954427536194</v>
      </c>
      <c r="K109" s="1">
        <v>3.2328518115942</v>
      </c>
      <c r="L109" s="1">
        <v>44.986686811956503</v>
      </c>
      <c r="M109" s="1">
        <v>3.6532571181159401</v>
      </c>
      <c r="N109" s="1">
        <v>0.67975557101449302</v>
      </c>
      <c r="O109" s="1">
        <v>2.4675432826087</v>
      </c>
    </row>
    <row r="110" spans="1:15" x14ac:dyDescent="0.25">
      <c r="A110" t="s">
        <v>17</v>
      </c>
      <c r="B110" t="s">
        <v>237</v>
      </c>
      <c r="C110" t="s">
        <v>238</v>
      </c>
      <c r="D110" s="6">
        <v>28.7484</v>
      </c>
      <c r="E110" s="6">
        <v>-82.554900000000004</v>
      </c>
      <c r="F110" s="6" t="s">
        <v>588</v>
      </c>
      <c r="G110" s="6" t="s">
        <v>606</v>
      </c>
      <c r="H110" s="1">
        <v>11</v>
      </c>
      <c r="I110" s="1">
        <v>1.5416300833333301</v>
      </c>
      <c r="J110" s="1">
        <v>7.6564777251487603</v>
      </c>
      <c r="K110" s="1">
        <v>2.1770593980296602</v>
      </c>
      <c r="L110" s="1">
        <v>24.172025089137701</v>
      </c>
      <c r="M110" s="1">
        <v>4.5125086112320298</v>
      </c>
      <c r="N110" s="1">
        <v>0.74491759132532298</v>
      </c>
      <c r="O110" s="1">
        <v>3.0918094291696101</v>
      </c>
    </row>
    <row r="111" spans="1:15" x14ac:dyDescent="0.25">
      <c r="A111" t="s">
        <v>71</v>
      </c>
      <c r="B111" t="s">
        <v>377</v>
      </c>
      <c r="C111" t="s">
        <v>378</v>
      </c>
      <c r="D111" s="6">
        <v>32.941000000000003</v>
      </c>
      <c r="E111" s="6">
        <v>-79.657200000000003</v>
      </c>
      <c r="F111" s="6" t="s">
        <v>488</v>
      </c>
      <c r="G111" s="6" t="s">
        <v>545</v>
      </c>
      <c r="H111" s="1">
        <v>12</v>
      </c>
      <c r="I111" s="1">
        <v>0.79250749999999903</v>
      </c>
      <c r="J111" s="1">
        <v>10.2634314970833</v>
      </c>
      <c r="K111" s="1">
        <v>2.9451087500000002</v>
      </c>
      <c r="L111" s="1">
        <v>54.261394332916701</v>
      </c>
      <c r="M111" s="1">
        <v>4.0499244887500003</v>
      </c>
      <c r="N111" s="1">
        <v>0.57828816583333298</v>
      </c>
      <c r="O111" s="1">
        <v>3.3758468625</v>
      </c>
    </row>
    <row r="112" spans="1:15" x14ac:dyDescent="0.25">
      <c r="A112" t="s">
        <v>71</v>
      </c>
      <c r="B112" t="s">
        <v>377</v>
      </c>
      <c r="C112" t="s">
        <v>378</v>
      </c>
      <c r="D112" s="6">
        <v>32.941000000000003</v>
      </c>
      <c r="E112" s="6">
        <v>-79.657200000000003</v>
      </c>
      <c r="F112" s="6" t="s">
        <v>588</v>
      </c>
      <c r="G112" s="6" t="s">
        <v>605</v>
      </c>
      <c r="H112" s="1">
        <v>12</v>
      </c>
      <c r="I112" s="1">
        <v>0.79250749999999903</v>
      </c>
      <c r="J112" s="1">
        <v>9.3268467925148197</v>
      </c>
      <c r="K112" s="1">
        <v>1.61977965435676</v>
      </c>
      <c r="L112" s="1">
        <v>20.044618826345999</v>
      </c>
      <c r="M112" s="1">
        <v>5.7366194199463303</v>
      </c>
      <c r="N112" s="1">
        <v>0.47930795976058599</v>
      </c>
      <c r="O112" s="1">
        <v>3.79938070658178</v>
      </c>
    </row>
    <row r="113" spans="1:15" x14ac:dyDescent="0.25">
      <c r="A113" t="s">
        <v>14</v>
      </c>
      <c r="B113" t="s">
        <v>228</v>
      </c>
      <c r="C113" t="s">
        <v>229</v>
      </c>
      <c r="D113" s="6">
        <v>34.4544</v>
      </c>
      <c r="E113" s="6">
        <v>-94.142899999999997</v>
      </c>
      <c r="F113" s="6" t="s">
        <v>488</v>
      </c>
      <c r="G113" s="6" t="s">
        <v>507</v>
      </c>
      <c r="H113" s="1">
        <v>11</v>
      </c>
      <c r="I113" s="1">
        <v>0.69503313043478199</v>
      </c>
      <c r="J113" s="1">
        <v>8.4102055625164702</v>
      </c>
      <c r="K113" s="1">
        <v>2.6254443346508598</v>
      </c>
      <c r="L113" s="1">
        <v>42.642226656390001</v>
      </c>
      <c r="M113" s="1">
        <v>14.7732069718709</v>
      </c>
      <c r="N113" s="1">
        <v>0.58347508369565204</v>
      </c>
      <c r="O113" s="1">
        <v>2.8314963221343898</v>
      </c>
    </row>
    <row r="114" spans="1:15" x14ac:dyDescent="0.25">
      <c r="A114" t="s">
        <v>14</v>
      </c>
      <c r="B114" t="s">
        <v>228</v>
      </c>
      <c r="C114" t="s">
        <v>229</v>
      </c>
      <c r="D114" s="6">
        <v>34.4544</v>
      </c>
      <c r="E114" s="6">
        <v>-94.142899999999997</v>
      </c>
      <c r="F114" s="6" t="s">
        <v>588</v>
      </c>
      <c r="G114" s="6" t="s">
        <v>604</v>
      </c>
      <c r="H114" s="1">
        <v>11</v>
      </c>
      <c r="I114" s="1">
        <v>0.69503313043478199</v>
      </c>
      <c r="J114" s="1">
        <v>7.8457051744820303</v>
      </c>
      <c r="K114" s="1">
        <v>1.9557654386254599</v>
      </c>
      <c r="L114" s="1">
        <v>28.031476711458399</v>
      </c>
      <c r="M114" s="1">
        <v>11.324362184993999</v>
      </c>
      <c r="N114" s="1">
        <v>0.57659912511750999</v>
      </c>
      <c r="O114" s="1">
        <v>3.0803643793039499</v>
      </c>
    </row>
    <row r="115" spans="1:15" x14ac:dyDescent="0.25">
      <c r="A115" t="s">
        <v>11</v>
      </c>
      <c r="B115" t="s">
        <v>224</v>
      </c>
      <c r="C115" t="s">
        <v>225</v>
      </c>
      <c r="D115" s="6">
        <v>39.465000000000003</v>
      </c>
      <c r="E115" s="6">
        <v>-74.449200000000005</v>
      </c>
      <c r="F115" s="6" t="s">
        <v>488</v>
      </c>
      <c r="G115" s="6" t="s">
        <v>505</v>
      </c>
      <c r="H115" s="1">
        <v>12</v>
      </c>
      <c r="I115" s="1">
        <v>1.11754952173913</v>
      </c>
      <c r="J115" s="1">
        <v>9.1389146248115907</v>
      </c>
      <c r="K115" s="1">
        <v>4.1049042028985498</v>
      </c>
      <c r="L115" s="1">
        <v>49.734748249768103</v>
      </c>
      <c r="M115" s="1">
        <v>15.4312224207971</v>
      </c>
      <c r="N115" s="1">
        <v>0.45217007901449302</v>
      </c>
      <c r="O115" s="1">
        <v>5.1194549166956502</v>
      </c>
    </row>
    <row r="116" spans="1:15" x14ac:dyDescent="0.25">
      <c r="A116" t="s">
        <v>11</v>
      </c>
      <c r="B116" t="s">
        <v>224</v>
      </c>
      <c r="C116" t="s">
        <v>225</v>
      </c>
      <c r="D116" s="6">
        <v>39.465000000000003</v>
      </c>
      <c r="E116" s="6">
        <v>-74.449200000000005</v>
      </c>
      <c r="F116" s="6" t="s">
        <v>588</v>
      </c>
      <c r="G116" s="6" t="s">
        <v>603</v>
      </c>
      <c r="H116" s="1">
        <v>12</v>
      </c>
      <c r="I116" s="1">
        <v>1.11754952173913</v>
      </c>
      <c r="J116" s="1">
        <v>7.9398834079688099</v>
      </c>
      <c r="K116" s="1">
        <v>2.48372182393094</v>
      </c>
      <c r="L116" s="1">
        <v>22.118727805422001</v>
      </c>
      <c r="M116" s="1">
        <v>14.1736819755601</v>
      </c>
      <c r="N116" s="1">
        <v>0.35340201051481501</v>
      </c>
      <c r="O116" s="1">
        <v>5.3206926065047799</v>
      </c>
    </row>
    <row r="117" spans="1:15" x14ac:dyDescent="0.25">
      <c r="A117" t="s">
        <v>8</v>
      </c>
      <c r="B117" t="s">
        <v>214</v>
      </c>
      <c r="C117" t="s">
        <v>215</v>
      </c>
      <c r="D117" s="6">
        <v>47.946599999999997</v>
      </c>
      <c r="E117" s="6">
        <v>-91.495500000000007</v>
      </c>
      <c r="F117" s="6" t="s">
        <v>488</v>
      </c>
      <c r="G117" s="6" t="s">
        <v>503</v>
      </c>
      <c r="H117" s="1">
        <v>11</v>
      </c>
      <c r="I117" s="1">
        <v>0.162885</v>
      </c>
      <c r="J117" s="1">
        <v>4.9587467041831399</v>
      </c>
      <c r="K117" s="1">
        <v>1.73827203557312</v>
      </c>
      <c r="L117" s="1">
        <v>19.824883574407099</v>
      </c>
      <c r="M117" s="1">
        <v>16.669071092984201</v>
      </c>
      <c r="N117" s="1">
        <v>0.30592135497364997</v>
      </c>
      <c r="O117" s="1">
        <v>1.5557548312253</v>
      </c>
    </row>
    <row r="118" spans="1:15" x14ac:dyDescent="0.25">
      <c r="A118" t="s">
        <v>8</v>
      </c>
      <c r="B118" t="s">
        <v>214</v>
      </c>
      <c r="C118" t="s">
        <v>215</v>
      </c>
      <c r="D118" s="6">
        <v>47.946599999999997</v>
      </c>
      <c r="E118" s="6">
        <v>-91.495500000000007</v>
      </c>
      <c r="F118" s="6" t="s">
        <v>588</v>
      </c>
      <c r="G118" s="6" t="s">
        <v>602</v>
      </c>
      <c r="H118" s="1">
        <v>11</v>
      </c>
      <c r="I118" s="1">
        <v>0.162885</v>
      </c>
      <c r="J118" s="1">
        <v>4.4884722121678102</v>
      </c>
      <c r="K118" s="1">
        <v>1.2358992353504501</v>
      </c>
      <c r="L118" s="1">
        <v>13.203239147566901</v>
      </c>
      <c r="M118" s="1">
        <v>11.397743495725299</v>
      </c>
      <c r="N118" s="1">
        <v>0.27305624778479098</v>
      </c>
      <c r="O118" s="1">
        <v>1.62260979182364</v>
      </c>
    </row>
    <row r="119" spans="1:15" x14ac:dyDescent="0.25">
      <c r="A119" t="s">
        <v>7</v>
      </c>
      <c r="B119" t="s">
        <v>211</v>
      </c>
      <c r="C119" t="s">
        <v>205</v>
      </c>
      <c r="D119" s="6">
        <v>33.869500000000002</v>
      </c>
      <c r="E119" s="6">
        <v>-106.852</v>
      </c>
      <c r="F119" s="6" t="s">
        <v>488</v>
      </c>
      <c r="G119" s="6" t="s">
        <v>501</v>
      </c>
      <c r="H119" s="1">
        <v>10</v>
      </c>
      <c r="I119" s="1">
        <v>0.20602461904761901</v>
      </c>
      <c r="J119" s="1">
        <v>4.4811334474703601</v>
      </c>
      <c r="K119" s="1">
        <v>2.01164066629023</v>
      </c>
      <c r="L119" s="1">
        <v>7.0170003099171803</v>
      </c>
      <c r="M119" s="1">
        <v>3.01022282850932</v>
      </c>
      <c r="N119" s="1">
        <v>0.91124719739506899</v>
      </c>
      <c r="O119" s="1">
        <v>3.4272950922642602</v>
      </c>
    </row>
    <row r="120" spans="1:15" x14ac:dyDescent="0.25">
      <c r="A120" t="s">
        <v>7</v>
      </c>
      <c r="B120" t="s">
        <v>211</v>
      </c>
      <c r="C120" t="s">
        <v>205</v>
      </c>
      <c r="D120" s="6">
        <v>33.869500000000002</v>
      </c>
      <c r="E120" s="6">
        <v>-106.852</v>
      </c>
      <c r="F120" s="6" t="s">
        <v>588</v>
      </c>
      <c r="G120" s="6" t="s">
        <v>601</v>
      </c>
      <c r="H120" s="1">
        <v>10</v>
      </c>
      <c r="I120" s="1">
        <v>0.20602461904761901</v>
      </c>
      <c r="J120" s="1">
        <v>4.4067860586190699</v>
      </c>
      <c r="K120" s="1">
        <v>1.36663642100025</v>
      </c>
      <c r="L120" s="1">
        <v>6.0959552544181701</v>
      </c>
      <c r="M120" s="1">
        <v>2.8553810081428699</v>
      </c>
      <c r="N120" s="1">
        <v>1.10314338167565</v>
      </c>
      <c r="O120" s="1">
        <v>4.3179301122101998</v>
      </c>
    </row>
    <row r="121" spans="1:15" x14ac:dyDescent="0.25">
      <c r="A121" t="s">
        <v>5</v>
      </c>
      <c r="B121" t="s">
        <v>206</v>
      </c>
      <c r="C121" t="s">
        <v>207</v>
      </c>
      <c r="D121" s="6">
        <v>29.302700000000002</v>
      </c>
      <c r="E121" s="6">
        <v>-103.178</v>
      </c>
      <c r="F121" s="6" t="s">
        <v>488</v>
      </c>
      <c r="G121" s="6" t="s">
        <v>499</v>
      </c>
      <c r="H121" s="1">
        <v>10</v>
      </c>
      <c r="I121" s="1">
        <v>0.16061858333333301</v>
      </c>
      <c r="J121" s="1">
        <v>4.7672177096508603</v>
      </c>
      <c r="K121" s="1">
        <v>1.5888822651985699</v>
      </c>
      <c r="L121" s="1">
        <v>20.9424425923537</v>
      </c>
      <c r="M121" s="1">
        <v>1.3268232274468299</v>
      </c>
      <c r="N121" s="1">
        <v>0.89726439525691704</v>
      </c>
      <c r="O121" s="1">
        <v>3.7680278514963299</v>
      </c>
    </row>
    <row r="122" spans="1:15" x14ac:dyDescent="0.25">
      <c r="A122" t="s">
        <v>5</v>
      </c>
      <c r="B122" t="s">
        <v>206</v>
      </c>
      <c r="C122" t="s">
        <v>207</v>
      </c>
      <c r="D122" s="6">
        <v>29.302700000000002</v>
      </c>
      <c r="E122" s="6">
        <v>-103.178</v>
      </c>
      <c r="F122" s="6" t="s">
        <v>588</v>
      </c>
      <c r="G122" s="6" t="s">
        <v>600</v>
      </c>
      <c r="H122" s="1">
        <v>10</v>
      </c>
      <c r="I122" s="1">
        <v>0.16061858333333301</v>
      </c>
      <c r="J122" s="1">
        <v>4.7952275216849101</v>
      </c>
      <c r="K122" s="1">
        <v>1.47268662384611</v>
      </c>
      <c r="L122" s="1">
        <v>18.680663121585599</v>
      </c>
      <c r="M122" s="1">
        <v>1.36251779604487</v>
      </c>
      <c r="N122" s="1">
        <v>0.97101700663386403</v>
      </c>
      <c r="O122" s="1">
        <v>4.10653958753932</v>
      </c>
    </row>
    <row r="123" spans="1:15" x14ac:dyDescent="0.25">
      <c r="A123" t="s">
        <v>4</v>
      </c>
      <c r="B123" t="s">
        <v>204</v>
      </c>
      <c r="C123" t="s">
        <v>205</v>
      </c>
      <c r="D123" s="6">
        <v>35.779699999999998</v>
      </c>
      <c r="E123" s="6">
        <v>-106.2664</v>
      </c>
      <c r="F123" s="6" t="s">
        <v>488</v>
      </c>
      <c r="G123" s="6" t="s">
        <v>497</v>
      </c>
      <c r="H123" s="1">
        <v>9</v>
      </c>
      <c r="I123" s="1">
        <v>0.12687354545454499</v>
      </c>
      <c r="J123" s="1">
        <v>3.7623698557970999</v>
      </c>
      <c r="K123" s="1">
        <v>1.2681964097496701</v>
      </c>
      <c r="L123" s="1">
        <v>7.2146965857048801</v>
      </c>
      <c r="M123" s="1">
        <v>1.87436123056654</v>
      </c>
      <c r="N123" s="1">
        <v>0.63277080727931501</v>
      </c>
      <c r="O123" s="1">
        <v>2.0703487094861699</v>
      </c>
    </row>
    <row r="124" spans="1:15" x14ac:dyDescent="0.25">
      <c r="A124" t="s">
        <v>4</v>
      </c>
      <c r="B124" t="s">
        <v>204</v>
      </c>
      <c r="C124" t="s">
        <v>205</v>
      </c>
      <c r="D124" s="6">
        <v>35.779699999999998</v>
      </c>
      <c r="E124" s="6">
        <v>-106.2664</v>
      </c>
      <c r="F124" s="6" t="s">
        <v>588</v>
      </c>
      <c r="G124" s="6" t="s">
        <v>599</v>
      </c>
      <c r="H124" s="1">
        <v>9</v>
      </c>
      <c r="I124" s="1">
        <v>0.12687354545454499</v>
      </c>
      <c r="J124" s="1">
        <v>3.70293047456201</v>
      </c>
      <c r="K124" s="1">
        <v>0.79413668055481801</v>
      </c>
      <c r="L124" s="1">
        <v>6.2652435798521298</v>
      </c>
      <c r="M124" s="1">
        <v>1.9578520032644799</v>
      </c>
      <c r="N124" s="1">
        <v>0.81757227840134306</v>
      </c>
      <c r="O124" s="1">
        <v>2.79000508726527</v>
      </c>
    </row>
    <row r="125" spans="1:15" x14ac:dyDescent="0.25">
      <c r="A125" t="s">
        <v>2</v>
      </c>
      <c r="B125" t="s">
        <v>202</v>
      </c>
      <c r="C125" t="s">
        <v>203</v>
      </c>
      <c r="D125" s="6">
        <v>43.743499999999997</v>
      </c>
      <c r="E125" s="6">
        <v>-101.94119999999999</v>
      </c>
      <c r="F125" s="6" t="s">
        <v>488</v>
      </c>
      <c r="G125" s="6" t="s">
        <v>495</v>
      </c>
      <c r="H125" s="1">
        <v>11</v>
      </c>
      <c r="I125" s="1">
        <v>0.15535991666666599</v>
      </c>
      <c r="J125" s="1">
        <v>3.4664480355941998</v>
      </c>
      <c r="K125" s="1">
        <v>1.0820766956521699</v>
      </c>
      <c r="L125" s="1">
        <v>17.866061134898601</v>
      </c>
      <c r="M125" s="1">
        <v>7.7105053879710201</v>
      </c>
      <c r="N125" s="1">
        <v>0.47479514282608698</v>
      </c>
      <c r="O125" s="1">
        <v>1.9408804243478299</v>
      </c>
    </row>
    <row r="126" spans="1:15" x14ac:dyDescent="0.25">
      <c r="A126" t="s">
        <v>2</v>
      </c>
      <c r="B126" t="s">
        <v>202</v>
      </c>
      <c r="C126" t="s">
        <v>203</v>
      </c>
      <c r="D126" s="6">
        <v>43.743499999999997</v>
      </c>
      <c r="E126" s="6">
        <v>-101.94119999999999</v>
      </c>
      <c r="F126" s="6" t="s">
        <v>588</v>
      </c>
      <c r="G126" s="6" t="s">
        <v>598</v>
      </c>
      <c r="H126" s="1">
        <v>11</v>
      </c>
      <c r="I126" s="1">
        <v>0.15535991666666599</v>
      </c>
      <c r="J126" s="1">
        <v>3.3009805939078198</v>
      </c>
      <c r="K126" s="1">
        <v>0.80430208354700095</v>
      </c>
      <c r="L126" s="1">
        <v>14.3868695276603</v>
      </c>
      <c r="M126" s="1">
        <v>5.6827664341577897</v>
      </c>
      <c r="N126" s="1">
        <v>0.48311296440023099</v>
      </c>
      <c r="O126" s="1">
        <v>2.09136086287528</v>
      </c>
    </row>
    <row r="127" spans="1:15" x14ac:dyDescent="0.25">
      <c r="A127" t="s">
        <v>0</v>
      </c>
      <c r="B127" t="s">
        <v>186</v>
      </c>
      <c r="C127" t="s">
        <v>187</v>
      </c>
      <c r="D127" s="6">
        <v>44.377099999999999</v>
      </c>
      <c r="E127" s="6">
        <v>-68.260999999999996</v>
      </c>
      <c r="F127" s="6" t="s">
        <v>488</v>
      </c>
      <c r="G127" s="6" t="s">
        <v>493</v>
      </c>
      <c r="H127" s="1">
        <v>12</v>
      </c>
      <c r="I127" s="1">
        <v>0.87793650000000001</v>
      </c>
      <c r="J127" s="1">
        <v>6.1816623420144898</v>
      </c>
      <c r="K127" s="1">
        <v>2.2193484782608701</v>
      </c>
      <c r="L127" s="1">
        <v>31.245872366594199</v>
      </c>
      <c r="M127" s="1">
        <v>3.7597356595942002</v>
      </c>
      <c r="N127" s="1">
        <v>0.25543785179710099</v>
      </c>
      <c r="O127" s="1">
        <v>1.75232914208696</v>
      </c>
    </row>
    <row r="128" spans="1:15" x14ac:dyDescent="0.25">
      <c r="A128" t="s">
        <v>0</v>
      </c>
      <c r="B128" t="s">
        <v>186</v>
      </c>
      <c r="C128" t="s">
        <v>187</v>
      </c>
      <c r="D128" s="6">
        <v>44.377099999999999</v>
      </c>
      <c r="E128" s="6">
        <v>-68.260999999999996</v>
      </c>
      <c r="F128" s="6" t="s">
        <v>588</v>
      </c>
      <c r="G128" s="6" t="s">
        <v>597</v>
      </c>
      <c r="H128" s="1">
        <v>12</v>
      </c>
      <c r="I128" s="1">
        <v>0.87793650000000001</v>
      </c>
      <c r="J128" s="1">
        <v>5.4121736143860701</v>
      </c>
      <c r="K128" s="1">
        <v>1.46339761277598</v>
      </c>
      <c r="L128" s="1">
        <v>20.752882724240401</v>
      </c>
      <c r="M128" s="1">
        <v>3.6045877010779899</v>
      </c>
      <c r="N128" s="1">
        <v>0.23905983279607301</v>
      </c>
      <c r="O128" s="1">
        <v>1.79977584302108</v>
      </c>
    </row>
  </sheetData>
  <sortState xmlns:xlrd2="http://schemas.microsoft.com/office/spreadsheetml/2017/richdata2" ref="A3:P86">
    <sortCondition ref="A3:A86"/>
    <sortCondition descending="1" ref="F3:F86"/>
  </sortState>
  <mergeCells count="1">
    <mergeCell ref="H1:O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57"/>
  <sheetViews>
    <sheetView workbookViewId="0"/>
  </sheetViews>
  <sheetFormatPr defaultRowHeight="15" x14ac:dyDescent="0.25"/>
  <cols>
    <col min="18" max="18" width="40.42578125" bestFit="1" customWidth="1"/>
    <col min="19" max="19" width="35.7109375" bestFit="1" customWidth="1"/>
  </cols>
  <sheetData>
    <row r="1" spans="1:20" x14ac:dyDescent="0.25">
      <c r="A1" t="s">
        <v>171</v>
      </c>
      <c r="B1" t="s">
        <v>172</v>
      </c>
      <c r="C1" t="s">
        <v>173</v>
      </c>
      <c r="D1" t="s">
        <v>174</v>
      </c>
      <c r="E1" t="s">
        <v>175</v>
      </c>
      <c r="F1" t="s">
        <v>176</v>
      </c>
      <c r="G1" t="s">
        <v>177</v>
      </c>
      <c r="H1" t="s">
        <v>178</v>
      </c>
      <c r="I1" t="s">
        <v>179</v>
      </c>
      <c r="J1" t="s">
        <v>180</v>
      </c>
      <c r="K1" t="s">
        <v>181</v>
      </c>
      <c r="L1" t="s">
        <v>182</v>
      </c>
      <c r="M1" t="s">
        <v>183</v>
      </c>
      <c r="N1" t="s">
        <v>184</v>
      </c>
      <c r="O1" t="s">
        <v>185</v>
      </c>
      <c r="R1" t="s">
        <v>576</v>
      </c>
      <c r="S1" t="s">
        <v>577</v>
      </c>
      <c r="T1" t="s">
        <v>579</v>
      </c>
    </row>
    <row r="2" spans="1:20" x14ac:dyDescent="0.25">
      <c r="A2" t="s">
        <v>115</v>
      </c>
      <c r="B2" t="s">
        <v>186</v>
      </c>
      <c r="C2" t="s">
        <v>187</v>
      </c>
      <c r="D2">
        <v>-68.239999999999995</v>
      </c>
      <c r="E2">
        <v>44.35</v>
      </c>
      <c r="F2" t="s">
        <v>0</v>
      </c>
      <c r="G2">
        <v>-68.2610016</v>
      </c>
      <c r="H2">
        <v>44.3771019</v>
      </c>
      <c r="I2">
        <v>388206</v>
      </c>
      <c r="J2">
        <v>16.844595000000002</v>
      </c>
      <c r="K2">
        <v>14.69674</v>
      </c>
      <c r="L2">
        <v>22.014232999999901</v>
      </c>
      <c r="M2">
        <v>17.36</v>
      </c>
      <c r="N2">
        <v>10.38749</v>
      </c>
      <c r="O2" t="s">
        <v>115</v>
      </c>
      <c r="R2" t="s">
        <v>492</v>
      </c>
      <c r="S2" t="s">
        <v>186</v>
      </c>
      <c r="T2" t="str">
        <f>VLOOKUP(S2,B:F,5,FALSE)</f>
        <v>ACAD1</v>
      </c>
    </row>
    <row r="3" spans="1:20" x14ac:dyDescent="0.25">
      <c r="A3" t="s">
        <v>188</v>
      </c>
      <c r="B3" t="s">
        <v>189</v>
      </c>
      <c r="C3" t="s">
        <v>190</v>
      </c>
      <c r="D3">
        <v>-116.99</v>
      </c>
      <c r="E3">
        <v>33.42</v>
      </c>
      <c r="F3" t="s">
        <v>1</v>
      </c>
      <c r="G3">
        <v>-116.970596</v>
      </c>
      <c r="H3">
        <v>33.463600199999902</v>
      </c>
      <c r="I3">
        <v>49092</v>
      </c>
      <c r="J3">
        <v>17.658314000000001</v>
      </c>
      <c r="K3">
        <v>15.341989999999999</v>
      </c>
      <c r="L3">
        <v>21.624832000000001</v>
      </c>
      <c r="M3">
        <v>16.03</v>
      </c>
      <c r="N3">
        <v>7.628857</v>
      </c>
      <c r="O3" t="s">
        <v>188</v>
      </c>
      <c r="R3" t="s">
        <v>493</v>
      </c>
      <c r="S3" t="s">
        <v>202</v>
      </c>
      <c r="T3" t="str">
        <f t="shared" ref="T3:T43" si="0">VLOOKUP(S3,B:F,5,FALSE)</f>
        <v>BADL1</v>
      </c>
    </row>
    <row r="4" spans="1:20" x14ac:dyDescent="0.25">
      <c r="A4" t="s">
        <v>191</v>
      </c>
      <c r="B4" t="s">
        <v>192</v>
      </c>
      <c r="C4" t="s">
        <v>193</v>
      </c>
      <c r="D4">
        <v>-121.16</v>
      </c>
      <c r="E4">
        <v>47.55</v>
      </c>
      <c r="F4" t="s">
        <v>87</v>
      </c>
      <c r="G4">
        <v>-121.42590300000001</v>
      </c>
      <c r="H4">
        <v>47.422000899999901</v>
      </c>
      <c r="I4">
        <v>49225</v>
      </c>
      <c r="J4">
        <v>13.748783</v>
      </c>
      <c r="K4">
        <v>12.493600000000001</v>
      </c>
      <c r="L4">
        <v>15.369054</v>
      </c>
      <c r="M4">
        <v>12.12</v>
      </c>
      <c r="N4">
        <v>7.2455319999999999</v>
      </c>
      <c r="O4" t="s">
        <v>191</v>
      </c>
      <c r="R4" t="s">
        <v>494</v>
      </c>
      <c r="S4" t="s">
        <v>204</v>
      </c>
      <c r="T4" t="str">
        <f t="shared" si="0"/>
        <v>BAND1</v>
      </c>
    </row>
    <row r="5" spans="1:20" x14ac:dyDescent="0.25">
      <c r="A5" t="s">
        <v>194</v>
      </c>
      <c r="B5" t="s">
        <v>195</v>
      </c>
      <c r="C5" t="s">
        <v>196</v>
      </c>
      <c r="D5">
        <v>-113.5</v>
      </c>
      <c r="E5">
        <v>45.95</v>
      </c>
      <c r="F5" t="s">
        <v>89</v>
      </c>
      <c r="G5">
        <v>-114.00009900000001</v>
      </c>
      <c r="H5">
        <v>45.859798400000003</v>
      </c>
      <c r="I5">
        <v>92200</v>
      </c>
      <c r="J5">
        <v>8.7497310000000006</v>
      </c>
      <c r="K5">
        <v>8.4792500000000004</v>
      </c>
      <c r="L5">
        <v>10.062021</v>
      </c>
      <c r="M5">
        <v>8.23</v>
      </c>
      <c r="N5">
        <v>5.4843209999999996</v>
      </c>
      <c r="O5" t="s">
        <v>194</v>
      </c>
      <c r="R5" t="s">
        <v>495</v>
      </c>
      <c r="S5" t="s">
        <v>206</v>
      </c>
      <c r="T5" t="str">
        <f t="shared" si="0"/>
        <v>BIBE1</v>
      </c>
    </row>
    <row r="6" spans="1:20" x14ac:dyDescent="0.25">
      <c r="A6" t="s">
        <v>197</v>
      </c>
      <c r="B6" t="s">
        <v>198</v>
      </c>
      <c r="C6" t="s">
        <v>190</v>
      </c>
      <c r="D6">
        <v>-119.19</v>
      </c>
      <c r="E6">
        <v>37.74</v>
      </c>
      <c r="F6" t="s">
        <v>44</v>
      </c>
      <c r="G6">
        <v>-119.154602</v>
      </c>
      <c r="H6">
        <v>37.2206992999999</v>
      </c>
      <c r="I6">
        <v>40130</v>
      </c>
      <c r="J6">
        <v>11.689672</v>
      </c>
      <c r="K6">
        <v>10.55429</v>
      </c>
      <c r="M6">
        <v>2.39</v>
      </c>
      <c r="N6">
        <v>5.9819019999999998</v>
      </c>
      <c r="O6" t="s">
        <v>197</v>
      </c>
      <c r="R6" t="s">
        <v>496</v>
      </c>
      <c r="S6" t="s">
        <v>211</v>
      </c>
      <c r="T6" t="str">
        <f t="shared" si="0"/>
        <v>BOAP1</v>
      </c>
    </row>
    <row r="7" spans="1:20" x14ac:dyDescent="0.25">
      <c r="A7" t="s">
        <v>199</v>
      </c>
      <c r="B7" t="s">
        <v>200</v>
      </c>
      <c r="C7" t="s">
        <v>201</v>
      </c>
      <c r="D7">
        <v>-109.58</v>
      </c>
      <c r="E7">
        <v>38.729999999999997</v>
      </c>
      <c r="F7" t="s">
        <v>15</v>
      </c>
      <c r="G7">
        <v>-109.820999</v>
      </c>
      <c r="H7">
        <v>38.458698299999902</v>
      </c>
      <c r="I7">
        <v>109128</v>
      </c>
      <c r="J7">
        <v>8.2615890000000007</v>
      </c>
      <c r="K7">
        <v>7.4581200000000001</v>
      </c>
      <c r="L7">
        <v>8.7898960000000006</v>
      </c>
      <c r="M7">
        <v>6.92</v>
      </c>
      <c r="N7">
        <v>4.1144439999999998</v>
      </c>
      <c r="O7" t="s">
        <v>199</v>
      </c>
      <c r="R7" t="s">
        <v>497</v>
      </c>
      <c r="S7" t="s">
        <v>214</v>
      </c>
      <c r="T7" t="str">
        <f t="shared" si="0"/>
        <v>BOWA1</v>
      </c>
    </row>
    <row r="8" spans="1:20" x14ac:dyDescent="0.25">
      <c r="A8" t="s">
        <v>116</v>
      </c>
      <c r="B8" t="s">
        <v>202</v>
      </c>
      <c r="C8" t="s">
        <v>203</v>
      </c>
      <c r="D8">
        <v>-102.36</v>
      </c>
      <c r="E8">
        <v>43.81</v>
      </c>
      <c r="F8" t="s">
        <v>2</v>
      </c>
      <c r="G8">
        <v>-101.94119999999999</v>
      </c>
      <c r="H8">
        <v>43.743499799999903</v>
      </c>
      <c r="I8">
        <v>169171</v>
      </c>
      <c r="J8">
        <v>14.329167999999999</v>
      </c>
      <c r="K8">
        <v>12.68383</v>
      </c>
      <c r="L8">
        <v>14.980360999999901</v>
      </c>
      <c r="M8">
        <v>11.42</v>
      </c>
      <c r="N8">
        <v>6.0885169999999897</v>
      </c>
      <c r="O8" t="s">
        <v>116</v>
      </c>
      <c r="R8" t="s">
        <v>498</v>
      </c>
      <c r="S8" t="s">
        <v>224</v>
      </c>
      <c r="T8" t="str">
        <f t="shared" si="0"/>
        <v>BRIG1</v>
      </c>
    </row>
    <row r="9" spans="1:20" x14ac:dyDescent="0.25">
      <c r="A9" t="s">
        <v>117</v>
      </c>
      <c r="B9" t="s">
        <v>204</v>
      </c>
      <c r="C9" t="s">
        <v>205</v>
      </c>
      <c r="D9">
        <v>-106.34</v>
      </c>
      <c r="E9">
        <v>35.79</v>
      </c>
      <c r="F9" t="s">
        <v>4</v>
      </c>
      <c r="G9">
        <v>-106.266403</v>
      </c>
      <c r="H9">
        <v>35.779701199999998</v>
      </c>
      <c r="I9">
        <v>132100</v>
      </c>
      <c r="J9">
        <v>9.1699059999999992</v>
      </c>
      <c r="K9">
        <v>8.7239000000000004</v>
      </c>
      <c r="L9">
        <v>9.6984399999999997</v>
      </c>
      <c r="M9">
        <v>7.65</v>
      </c>
      <c r="N9">
        <v>4.5863250000000004</v>
      </c>
      <c r="O9" t="s">
        <v>117</v>
      </c>
      <c r="R9" t="s">
        <v>499</v>
      </c>
      <c r="S9" t="s">
        <v>228</v>
      </c>
      <c r="T9" t="str">
        <f t="shared" si="0"/>
        <v>CACR1</v>
      </c>
    </row>
    <row r="10" spans="1:20" x14ac:dyDescent="0.25">
      <c r="A10" t="s">
        <v>118</v>
      </c>
      <c r="B10" t="s">
        <v>206</v>
      </c>
      <c r="C10" t="s">
        <v>207</v>
      </c>
      <c r="D10">
        <v>-103.31</v>
      </c>
      <c r="E10">
        <v>29.33</v>
      </c>
      <c r="F10" t="s">
        <v>5</v>
      </c>
      <c r="G10">
        <v>-103.17800099999999</v>
      </c>
      <c r="H10">
        <v>29.302700000000002</v>
      </c>
      <c r="I10">
        <v>151038</v>
      </c>
      <c r="J10">
        <v>14.370809</v>
      </c>
      <c r="K10">
        <v>13.93413</v>
      </c>
      <c r="L10">
        <v>15.572338</v>
      </c>
      <c r="M10">
        <v>11.47</v>
      </c>
      <c r="N10">
        <v>5.3255129999999999</v>
      </c>
      <c r="O10" t="s">
        <v>118</v>
      </c>
      <c r="R10" t="s">
        <v>500</v>
      </c>
      <c r="S10" t="s">
        <v>237</v>
      </c>
      <c r="T10" t="str">
        <f t="shared" si="0"/>
        <v>CHAS1</v>
      </c>
    </row>
    <row r="11" spans="1:20" x14ac:dyDescent="0.25">
      <c r="A11" t="s">
        <v>208</v>
      </c>
      <c r="B11" t="s">
        <v>209</v>
      </c>
      <c r="C11" t="s">
        <v>210</v>
      </c>
      <c r="D11">
        <v>-107.75</v>
      </c>
      <c r="E11">
        <v>38.57</v>
      </c>
      <c r="F11" t="s">
        <v>100</v>
      </c>
      <c r="G11">
        <v>-107.79989599999899</v>
      </c>
      <c r="H11">
        <v>37.659400899999902</v>
      </c>
      <c r="I11">
        <v>123119</v>
      </c>
      <c r="J11">
        <v>6.8299000000000003</v>
      </c>
      <c r="K11">
        <v>6.3811</v>
      </c>
      <c r="L11">
        <v>7.8129399999999896</v>
      </c>
      <c r="M11">
        <v>6.28</v>
      </c>
      <c r="N11">
        <v>3.9755790000000002</v>
      </c>
      <c r="O11" t="s">
        <v>208</v>
      </c>
      <c r="R11" t="s">
        <v>501</v>
      </c>
      <c r="S11" t="s">
        <v>244</v>
      </c>
      <c r="T11" t="str">
        <f t="shared" si="0"/>
        <v>COHU1</v>
      </c>
    </row>
    <row r="12" spans="1:20" x14ac:dyDescent="0.25">
      <c r="A12" t="s">
        <v>119</v>
      </c>
      <c r="B12" t="s">
        <v>211</v>
      </c>
      <c r="C12" t="s">
        <v>205</v>
      </c>
      <c r="D12">
        <v>-106.85</v>
      </c>
      <c r="E12">
        <v>33.79</v>
      </c>
      <c r="F12" t="s">
        <v>7</v>
      </c>
      <c r="G12">
        <v>-106.851997</v>
      </c>
      <c r="H12">
        <v>33.8694992</v>
      </c>
      <c r="I12">
        <v>126083</v>
      </c>
      <c r="J12">
        <v>11.1910259999999</v>
      </c>
      <c r="K12">
        <v>10.69243</v>
      </c>
      <c r="L12">
        <v>11.606310000000001</v>
      </c>
      <c r="M12">
        <v>9.11</v>
      </c>
      <c r="N12">
        <v>5.3645610000000001</v>
      </c>
      <c r="O12" t="s">
        <v>119</v>
      </c>
      <c r="R12" t="s">
        <v>502</v>
      </c>
      <c r="S12" t="s">
        <v>258</v>
      </c>
      <c r="T12" t="str">
        <f t="shared" si="0"/>
        <v>DOSO1</v>
      </c>
    </row>
    <row r="13" spans="1:20" x14ac:dyDescent="0.25">
      <c r="A13" t="s">
        <v>212</v>
      </c>
      <c r="B13" t="s">
        <v>213</v>
      </c>
      <c r="C13" t="s">
        <v>196</v>
      </c>
      <c r="D13">
        <v>-113.23</v>
      </c>
      <c r="E13">
        <v>47.68</v>
      </c>
      <c r="F13" t="s">
        <v>57</v>
      </c>
      <c r="G13">
        <v>-113.154404</v>
      </c>
      <c r="H13">
        <v>47.122199999999999</v>
      </c>
      <c r="I13">
        <v>100210</v>
      </c>
      <c r="J13">
        <v>9.831887</v>
      </c>
      <c r="K13">
        <v>9.6085799999999999</v>
      </c>
      <c r="L13">
        <v>10.844827</v>
      </c>
      <c r="M13">
        <v>8.68</v>
      </c>
      <c r="N13">
        <v>5.4296699999999998</v>
      </c>
      <c r="O13" t="s">
        <v>212</v>
      </c>
      <c r="R13" t="s">
        <v>503</v>
      </c>
      <c r="S13" t="s">
        <v>265</v>
      </c>
      <c r="T13" t="str">
        <f t="shared" si="0"/>
        <v>EVER1</v>
      </c>
    </row>
    <row r="14" spans="1:20" x14ac:dyDescent="0.25">
      <c r="A14" t="s">
        <v>120</v>
      </c>
      <c r="B14" t="s">
        <v>214</v>
      </c>
      <c r="C14" t="s">
        <v>215</v>
      </c>
      <c r="D14">
        <v>-91.43</v>
      </c>
      <c r="E14">
        <v>48.06</v>
      </c>
      <c r="F14" t="s">
        <v>8</v>
      </c>
      <c r="G14">
        <v>-91.495498699999999</v>
      </c>
      <c r="H14">
        <v>47.946601899999997</v>
      </c>
      <c r="I14">
        <v>236210</v>
      </c>
      <c r="J14">
        <v>16.434967</v>
      </c>
      <c r="K14">
        <v>13.806679999999901</v>
      </c>
      <c r="M14">
        <v>3.64</v>
      </c>
      <c r="N14">
        <v>9.11115899999999</v>
      </c>
      <c r="O14" t="s">
        <v>120</v>
      </c>
      <c r="R14" t="s">
        <v>504</v>
      </c>
      <c r="S14" t="s">
        <v>281</v>
      </c>
      <c r="T14" t="str">
        <f t="shared" si="0"/>
        <v>GRGU1</v>
      </c>
    </row>
    <row r="15" spans="1:20" x14ac:dyDescent="0.25">
      <c r="A15" t="s">
        <v>216</v>
      </c>
      <c r="B15" t="s">
        <v>217</v>
      </c>
      <c r="C15" t="s">
        <v>201</v>
      </c>
      <c r="D15">
        <v>-112.17</v>
      </c>
      <c r="E15">
        <v>37.57</v>
      </c>
      <c r="F15" t="s">
        <v>9</v>
      </c>
      <c r="G15">
        <v>-112.173599</v>
      </c>
      <c r="H15">
        <v>37.618400600000001</v>
      </c>
      <c r="I15">
        <v>91123</v>
      </c>
      <c r="J15">
        <v>7.466558</v>
      </c>
      <c r="K15">
        <v>7.1411699999999998</v>
      </c>
      <c r="L15">
        <v>8.4169579999999993</v>
      </c>
      <c r="M15">
        <v>6.68</v>
      </c>
      <c r="N15">
        <v>4.0819080000000003</v>
      </c>
      <c r="O15" t="s">
        <v>216</v>
      </c>
      <c r="R15" t="s">
        <v>505</v>
      </c>
      <c r="S15" t="s">
        <v>283</v>
      </c>
      <c r="T15" t="str">
        <f t="shared" si="0"/>
        <v>GRSA1</v>
      </c>
    </row>
    <row r="16" spans="1:20" x14ac:dyDescent="0.25">
      <c r="A16" t="s">
        <v>218</v>
      </c>
      <c r="B16" t="s">
        <v>219</v>
      </c>
      <c r="C16" t="s">
        <v>220</v>
      </c>
      <c r="D16">
        <v>-88.82</v>
      </c>
      <c r="E16">
        <v>29.87</v>
      </c>
      <c r="F16" t="s">
        <v>12</v>
      </c>
      <c r="G16">
        <v>-89.761690000000002</v>
      </c>
      <c r="H16">
        <v>30.108619999999998</v>
      </c>
      <c r="I16">
        <v>260046</v>
      </c>
      <c r="J16">
        <v>22.488803999999998</v>
      </c>
      <c r="K16">
        <v>18.446679999999901</v>
      </c>
      <c r="N16">
        <v>9.2763589999999994</v>
      </c>
      <c r="O16" t="s">
        <v>121</v>
      </c>
      <c r="R16" t="s">
        <v>506</v>
      </c>
      <c r="S16" t="s">
        <v>284</v>
      </c>
      <c r="T16" t="str">
        <f t="shared" si="0"/>
        <v>GRSM1</v>
      </c>
    </row>
    <row r="17" spans="1:20" x14ac:dyDescent="0.25">
      <c r="A17" t="s">
        <v>221</v>
      </c>
      <c r="B17" t="s">
        <v>222</v>
      </c>
      <c r="C17" t="s">
        <v>223</v>
      </c>
      <c r="D17">
        <v>-109.49</v>
      </c>
      <c r="E17">
        <v>42.99</v>
      </c>
      <c r="F17" t="s">
        <v>10</v>
      </c>
      <c r="G17">
        <v>-109.757896</v>
      </c>
      <c r="H17">
        <v>42.974899299999997</v>
      </c>
      <c r="I17">
        <v>116169</v>
      </c>
      <c r="J17">
        <v>6.9126960000000004</v>
      </c>
      <c r="K17">
        <v>6.4057199999999996</v>
      </c>
      <c r="L17">
        <v>7.9597199999999999</v>
      </c>
      <c r="M17">
        <v>6.34</v>
      </c>
      <c r="N17">
        <v>3.9023539999999999</v>
      </c>
      <c r="O17" t="s">
        <v>221</v>
      </c>
      <c r="R17" t="s">
        <v>507</v>
      </c>
      <c r="S17" t="s">
        <v>288</v>
      </c>
      <c r="T17" t="str">
        <f t="shared" si="0"/>
        <v>GUMO1</v>
      </c>
    </row>
    <row r="18" spans="1:20" x14ac:dyDescent="0.25">
      <c r="A18" t="s">
        <v>122</v>
      </c>
      <c r="B18" t="s">
        <v>224</v>
      </c>
      <c r="C18" t="s">
        <v>225</v>
      </c>
      <c r="D18">
        <v>-74.39</v>
      </c>
      <c r="E18">
        <v>39.49</v>
      </c>
      <c r="F18" t="s">
        <v>11</v>
      </c>
      <c r="G18">
        <v>-74.449203499999996</v>
      </c>
      <c r="H18">
        <v>39.465000199999999</v>
      </c>
      <c r="I18">
        <v>360150</v>
      </c>
      <c r="J18">
        <v>22.260318999999999</v>
      </c>
      <c r="K18">
        <v>18.664439999999999</v>
      </c>
      <c r="L18">
        <v>27.430230999999999</v>
      </c>
      <c r="M18">
        <v>20.74</v>
      </c>
      <c r="N18">
        <v>10.693910000000001</v>
      </c>
      <c r="O18" t="s">
        <v>122</v>
      </c>
      <c r="R18" t="s">
        <v>508</v>
      </c>
      <c r="S18" t="s">
        <v>291</v>
      </c>
      <c r="T18" t="str">
        <f t="shared" si="0"/>
        <v>HEGL1</v>
      </c>
    </row>
    <row r="19" spans="1:20" x14ac:dyDescent="0.25">
      <c r="A19" t="s">
        <v>226</v>
      </c>
      <c r="B19" t="s">
        <v>227</v>
      </c>
      <c r="C19" t="s">
        <v>196</v>
      </c>
      <c r="D19">
        <v>-115.68</v>
      </c>
      <c r="E19">
        <v>48.18</v>
      </c>
      <c r="F19" t="s">
        <v>13</v>
      </c>
      <c r="G19">
        <v>-115.67089799999999</v>
      </c>
      <c r="H19">
        <v>47.954898799999903</v>
      </c>
      <c r="I19">
        <v>86221</v>
      </c>
      <c r="J19">
        <v>10.10323</v>
      </c>
      <c r="K19">
        <v>9.5792999999999999</v>
      </c>
      <c r="L19">
        <v>10.731342</v>
      </c>
      <c r="M19">
        <v>8.6999999999999993</v>
      </c>
      <c r="N19">
        <v>5.6458379999999897</v>
      </c>
      <c r="O19" t="s">
        <v>226</v>
      </c>
      <c r="R19" t="s">
        <v>509</v>
      </c>
      <c r="S19" t="s">
        <v>295</v>
      </c>
      <c r="T19" t="str">
        <f t="shared" si="0"/>
        <v>ISLE1</v>
      </c>
    </row>
    <row r="20" spans="1:20" x14ac:dyDescent="0.25">
      <c r="A20" t="s">
        <v>123</v>
      </c>
      <c r="B20" t="s">
        <v>228</v>
      </c>
      <c r="C20" t="s">
        <v>229</v>
      </c>
      <c r="D20">
        <v>-94.08</v>
      </c>
      <c r="E20">
        <v>34.409999999999997</v>
      </c>
      <c r="F20" t="s">
        <v>14</v>
      </c>
      <c r="G20">
        <v>-94.142898599999995</v>
      </c>
      <c r="H20">
        <v>34.454399100000003</v>
      </c>
      <c r="I20">
        <v>223085</v>
      </c>
      <c r="J20">
        <v>20.869164999999999</v>
      </c>
      <c r="K20">
        <v>18.514129999999899</v>
      </c>
      <c r="L20">
        <v>23.987857999999999</v>
      </c>
      <c r="M20">
        <v>18.18</v>
      </c>
      <c r="N20">
        <v>9.4714510000000001</v>
      </c>
      <c r="O20" t="s">
        <v>123</v>
      </c>
      <c r="R20" t="s">
        <v>510</v>
      </c>
      <c r="S20" t="s">
        <v>300</v>
      </c>
      <c r="T20" t="str">
        <f t="shared" si="0"/>
        <v>JARI1</v>
      </c>
    </row>
    <row r="21" spans="1:20" x14ac:dyDescent="0.25">
      <c r="A21" t="s">
        <v>230</v>
      </c>
      <c r="B21" t="s">
        <v>231</v>
      </c>
      <c r="C21" t="s">
        <v>201</v>
      </c>
      <c r="D21">
        <v>-109.91</v>
      </c>
      <c r="E21">
        <v>38.229999999999997</v>
      </c>
      <c r="F21" t="s">
        <v>15</v>
      </c>
      <c r="G21">
        <v>-109.820999</v>
      </c>
      <c r="H21">
        <v>38.458698299999902</v>
      </c>
      <c r="I21">
        <v>109128</v>
      </c>
      <c r="J21">
        <v>8.2615890000000007</v>
      </c>
      <c r="K21">
        <v>7.4581200000000001</v>
      </c>
      <c r="L21">
        <v>8.7898960000000006</v>
      </c>
      <c r="M21">
        <v>6.92</v>
      </c>
      <c r="N21">
        <v>4.1144439999999998</v>
      </c>
      <c r="O21" t="s">
        <v>230</v>
      </c>
      <c r="R21" t="s">
        <v>511</v>
      </c>
      <c r="S21" t="s">
        <v>319</v>
      </c>
      <c r="T21" t="str">
        <f t="shared" si="0"/>
        <v>LIGO1</v>
      </c>
    </row>
    <row r="22" spans="1:20" x14ac:dyDescent="0.25">
      <c r="A22" t="s">
        <v>232</v>
      </c>
      <c r="B22" t="s">
        <v>233</v>
      </c>
      <c r="C22" t="s">
        <v>201</v>
      </c>
      <c r="D22">
        <v>-111.15</v>
      </c>
      <c r="E22">
        <v>38.06</v>
      </c>
      <c r="F22" t="s">
        <v>16</v>
      </c>
      <c r="G22">
        <v>-111.292603</v>
      </c>
      <c r="H22">
        <v>38.302200299999903</v>
      </c>
      <c r="I22">
        <v>99128</v>
      </c>
      <c r="J22">
        <v>8.0512809999999995</v>
      </c>
      <c r="K22">
        <v>7.4238099999999996</v>
      </c>
      <c r="M22">
        <v>1.65</v>
      </c>
      <c r="N22">
        <v>4.1271779999999998</v>
      </c>
      <c r="O22" t="s">
        <v>232</v>
      </c>
      <c r="R22" t="s">
        <v>512</v>
      </c>
      <c r="S22" t="s">
        <v>325</v>
      </c>
      <c r="T22" t="str">
        <f t="shared" si="0"/>
        <v>MACA1</v>
      </c>
    </row>
    <row r="23" spans="1:20" x14ac:dyDescent="0.25">
      <c r="A23" t="s">
        <v>234</v>
      </c>
      <c r="B23" t="s">
        <v>235</v>
      </c>
      <c r="C23" t="s">
        <v>190</v>
      </c>
      <c r="D23">
        <v>-121.21</v>
      </c>
      <c r="E23">
        <v>40.49</v>
      </c>
      <c r="F23" t="s">
        <v>48</v>
      </c>
      <c r="G23">
        <v>-121.576797</v>
      </c>
      <c r="H23">
        <v>40.539798699999999</v>
      </c>
      <c r="I23">
        <v>31164</v>
      </c>
      <c r="J23">
        <v>10.081377</v>
      </c>
      <c r="K23">
        <v>9.5699799999999993</v>
      </c>
      <c r="L23">
        <v>11.498302000000001</v>
      </c>
      <c r="M23">
        <v>9.36</v>
      </c>
      <c r="N23">
        <v>6.1405070000000004</v>
      </c>
      <c r="O23" t="s">
        <v>234</v>
      </c>
      <c r="R23" t="s">
        <v>513</v>
      </c>
      <c r="S23" t="s">
        <v>331</v>
      </c>
      <c r="T23" t="str">
        <f t="shared" si="0"/>
        <v>MELA1</v>
      </c>
    </row>
    <row r="24" spans="1:20" x14ac:dyDescent="0.25">
      <c r="A24" t="s">
        <v>124</v>
      </c>
      <c r="B24" t="s">
        <v>236</v>
      </c>
      <c r="C24" t="s">
        <v>207</v>
      </c>
      <c r="D24">
        <v>-104.59</v>
      </c>
      <c r="E24">
        <v>32.119999999999997</v>
      </c>
      <c r="F24" t="s">
        <v>33</v>
      </c>
      <c r="G24">
        <v>-104.80940200000001</v>
      </c>
      <c r="H24">
        <v>31.833000199999901</v>
      </c>
      <c r="I24">
        <v>140063</v>
      </c>
      <c r="J24">
        <v>12.813228000000001</v>
      </c>
      <c r="K24">
        <v>11.965619999999999</v>
      </c>
      <c r="L24">
        <v>14.603925</v>
      </c>
      <c r="M24">
        <v>10.69</v>
      </c>
      <c r="N24">
        <v>4.8276009999999996</v>
      </c>
      <c r="O24" t="s">
        <v>124</v>
      </c>
      <c r="R24" t="s">
        <v>514</v>
      </c>
      <c r="S24" t="s">
        <v>336</v>
      </c>
      <c r="T24" t="str">
        <f t="shared" si="0"/>
        <v>MING1</v>
      </c>
    </row>
    <row r="25" spans="1:20" x14ac:dyDescent="0.25">
      <c r="A25" t="s">
        <v>125</v>
      </c>
      <c r="B25" t="s">
        <v>237</v>
      </c>
      <c r="C25" t="s">
        <v>238</v>
      </c>
      <c r="D25">
        <v>-82.66</v>
      </c>
      <c r="E25">
        <v>28.69</v>
      </c>
      <c r="F25" t="s">
        <v>17</v>
      </c>
      <c r="G25">
        <v>-82.554901099999995</v>
      </c>
      <c r="H25">
        <v>28.748399699999901</v>
      </c>
      <c r="I25">
        <v>320041</v>
      </c>
      <c r="J25">
        <v>19.941647</v>
      </c>
      <c r="K25">
        <v>17.144369999999999</v>
      </c>
      <c r="L25">
        <v>24.615091</v>
      </c>
      <c r="M25">
        <v>18.36</v>
      </c>
      <c r="N25">
        <v>8.9691039999999997</v>
      </c>
      <c r="O25" t="s">
        <v>125</v>
      </c>
      <c r="R25" t="s">
        <v>515</v>
      </c>
      <c r="S25" t="s">
        <v>345</v>
      </c>
      <c r="T25" t="str">
        <f t="shared" si="0"/>
        <v>MOOS1</v>
      </c>
    </row>
    <row r="26" spans="1:20" x14ac:dyDescent="0.25">
      <c r="A26" t="s">
        <v>239</v>
      </c>
      <c r="B26" t="s">
        <v>240</v>
      </c>
      <c r="C26" t="s">
        <v>241</v>
      </c>
      <c r="D26">
        <v>-109.34</v>
      </c>
      <c r="E26">
        <v>32.01</v>
      </c>
      <c r="F26" t="s">
        <v>18</v>
      </c>
      <c r="G26">
        <v>-109.389</v>
      </c>
      <c r="H26">
        <v>32.0093994</v>
      </c>
      <c r="I26">
        <v>104068</v>
      </c>
      <c r="J26">
        <v>9.985754</v>
      </c>
      <c r="K26">
        <v>9.3835800000000003</v>
      </c>
      <c r="L26">
        <v>10.499385999999999</v>
      </c>
      <c r="M26">
        <v>8.27</v>
      </c>
      <c r="N26">
        <v>4.9301539999999999</v>
      </c>
      <c r="O26" t="s">
        <v>239</v>
      </c>
      <c r="R26" t="s">
        <v>516</v>
      </c>
      <c r="S26" t="s">
        <v>350</v>
      </c>
      <c r="T26" t="str">
        <f t="shared" si="0"/>
        <v>MOZI1</v>
      </c>
    </row>
    <row r="27" spans="1:20" x14ac:dyDescent="0.25">
      <c r="A27" t="s">
        <v>242</v>
      </c>
      <c r="B27" t="s">
        <v>243</v>
      </c>
      <c r="C27" t="s">
        <v>241</v>
      </c>
      <c r="D27">
        <v>-109.28</v>
      </c>
      <c r="E27">
        <v>31.86</v>
      </c>
      <c r="F27" t="s">
        <v>18</v>
      </c>
      <c r="G27">
        <v>-109.389</v>
      </c>
      <c r="H27">
        <v>32.0093994</v>
      </c>
      <c r="I27">
        <v>104068</v>
      </c>
      <c r="J27">
        <v>9.985754</v>
      </c>
      <c r="K27">
        <v>9.3835800000000003</v>
      </c>
      <c r="L27">
        <v>10.499385999999999</v>
      </c>
      <c r="M27">
        <v>8.27</v>
      </c>
      <c r="N27">
        <v>4.9301539999999999</v>
      </c>
      <c r="O27" t="s">
        <v>242</v>
      </c>
      <c r="R27" t="s">
        <v>517</v>
      </c>
      <c r="S27" t="s">
        <v>353</v>
      </c>
      <c r="T27" t="str">
        <f t="shared" si="0"/>
        <v>OKEF1</v>
      </c>
    </row>
    <row r="28" spans="1:20" x14ac:dyDescent="0.25">
      <c r="A28" t="s">
        <v>126</v>
      </c>
      <c r="B28" t="s">
        <v>244</v>
      </c>
      <c r="C28" t="s">
        <v>245</v>
      </c>
      <c r="D28">
        <v>-84.57</v>
      </c>
      <c r="E28">
        <v>34.93</v>
      </c>
      <c r="F28" t="s">
        <v>19</v>
      </c>
      <c r="G28">
        <v>-84.626503</v>
      </c>
      <c r="H28">
        <v>34.785198200000004</v>
      </c>
      <c r="I28">
        <v>295094</v>
      </c>
      <c r="J28">
        <v>21.192978</v>
      </c>
      <c r="K28">
        <v>15.1546799999999</v>
      </c>
      <c r="M28">
        <v>3.81</v>
      </c>
      <c r="N28">
        <v>9.5244179999999901</v>
      </c>
      <c r="O28" t="s">
        <v>126</v>
      </c>
      <c r="R28" t="s">
        <v>518</v>
      </c>
      <c r="S28" t="s">
        <v>377</v>
      </c>
      <c r="T28" t="str">
        <f t="shared" si="0"/>
        <v>ROMA1</v>
      </c>
    </row>
    <row r="29" spans="1:20" x14ac:dyDescent="0.25">
      <c r="A29" t="s">
        <v>246</v>
      </c>
      <c r="B29" t="s">
        <v>247</v>
      </c>
      <c r="C29" t="s">
        <v>248</v>
      </c>
      <c r="D29">
        <v>-122.13</v>
      </c>
      <c r="E29">
        <v>42.92</v>
      </c>
      <c r="F29" t="s">
        <v>20</v>
      </c>
      <c r="G29">
        <v>-122.136101</v>
      </c>
      <c r="H29">
        <v>42.895801499999997</v>
      </c>
      <c r="I29">
        <v>34186</v>
      </c>
      <c r="J29">
        <v>8.8363460000000007</v>
      </c>
      <c r="K29">
        <v>8.6233299999999993</v>
      </c>
      <c r="L29">
        <v>9.3563609999999997</v>
      </c>
      <c r="M29">
        <v>7.7</v>
      </c>
      <c r="N29">
        <v>5.2226889999999999</v>
      </c>
      <c r="O29" t="s">
        <v>246</v>
      </c>
      <c r="R29" t="s">
        <v>519</v>
      </c>
      <c r="S29" t="s">
        <v>379</v>
      </c>
      <c r="T29" t="str">
        <f t="shared" si="0"/>
        <v>ROMO1</v>
      </c>
    </row>
    <row r="30" spans="1:20" x14ac:dyDescent="0.25">
      <c r="A30" t="s">
        <v>249</v>
      </c>
      <c r="B30" t="s">
        <v>250</v>
      </c>
      <c r="C30" t="s">
        <v>251</v>
      </c>
      <c r="D30">
        <v>-113.54</v>
      </c>
      <c r="E30">
        <v>43.39</v>
      </c>
      <c r="F30" t="s">
        <v>21</v>
      </c>
      <c r="G30">
        <v>-113.555099</v>
      </c>
      <c r="H30">
        <v>43.460498799999897</v>
      </c>
      <c r="I30">
        <v>91178</v>
      </c>
      <c r="J30">
        <v>10.435715</v>
      </c>
      <c r="K30">
        <v>9.0421099999999992</v>
      </c>
      <c r="L30">
        <v>11.908461000000001</v>
      </c>
      <c r="M30">
        <v>9.1300000000000008</v>
      </c>
      <c r="N30">
        <v>4.9727030000000001</v>
      </c>
      <c r="O30" t="s">
        <v>249</v>
      </c>
      <c r="R30" t="s">
        <v>520</v>
      </c>
      <c r="S30" t="s">
        <v>380</v>
      </c>
      <c r="T30" t="str">
        <f t="shared" si="0"/>
        <v>SACR1</v>
      </c>
    </row>
    <row r="31" spans="1:20" x14ac:dyDescent="0.25">
      <c r="A31" t="s">
        <v>252</v>
      </c>
      <c r="B31" t="s">
        <v>253</v>
      </c>
      <c r="C31" t="s">
        <v>190</v>
      </c>
      <c r="D31">
        <v>-120.17</v>
      </c>
      <c r="E31">
        <v>38.9</v>
      </c>
      <c r="F31" t="s">
        <v>6</v>
      </c>
      <c r="G31">
        <v>-120.102501</v>
      </c>
      <c r="H31">
        <v>38.976100899999999</v>
      </c>
      <c r="I31">
        <v>38147</v>
      </c>
      <c r="J31">
        <v>9.3981669999999902</v>
      </c>
      <c r="K31">
        <v>8.7935300000000005</v>
      </c>
      <c r="L31">
        <v>10.061102</v>
      </c>
      <c r="M31">
        <v>8</v>
      </c>
      <c r="N31">
        <v>4.9148719999999999</v>
      </c>
      <c r="O31" t="s">
        <v>252</v>
      </c>
      <c r="R31" t="s">
        <v>521</v>
      </c>
      <c r="S31" t="s">
        <v>385</v>
      </c>
      <c r="T31" t="str">
        <f t="shared" si="0"/>
        <v>SAMA1</v>
      </c>
    </row>
    <row r="32" spans="1:20" x14ac:dyDescent="0.25">
      <c r="A32" t="s">
        <v>254</v>
      </c>
      <c r="B32" t="s">
        <v>255</v>
      </c>
      <c r="C32" t="s">
        <v>248</v>
      </c>
      <c r="D32">
        <v>-122.1</v>
      </c>
      <c r="E32">
        <v>43.53</v>
      </c>
      <c r="F32" t="s">
        <v>20</v>
      </c>
      <c r="G32">
        <v>-122.136101</v>
      </c>
      <c r="H32">
        <v>42.895801499999997</v>
      </c>
      <c r="I32">
        <v>34186</v>
      </c>
      <c r="J32">
        <v>8.8363460000000007</v>
      </c>
      <c r="K32">
        <v>8.6233299999999993</v>
      </c>
      <c r="L32">
        <v>9.3563609999999997</v>
      </c>
      <c r="M32">
        <v>7.7</v>
      </c>
      <c r="N32">
        <v>5.2226889999999999</v>
      </c>
      <c r="O32" t="s">
        <v>254</v>
      </c>
      <c r="R32" t="s">
        <v>522</v>
      </c>
      <c r="S32" t="s">
        <v>386</v>
      </c>
      <c r="T32" t="str">
        <f t="shared" si="0"/>
        <v>SAPE1</v>
      </c>
    </row>
    <row r="33" spans="1:20" x14ac:dyDescent="0.25">
      <c r="A33" t="s">
        <v>256</v>
      </c>
      <c r="B33" t="s">
        <v>257</v>
      </c>
      <c r="C33" t="s">
        <v>190</v>
      </c>
      <c r="D33">
        <v>-118.23</v>
      </c>
      <c r="E33">
        <v>35.840000000000003</v>
      </c>
      <c r="F33" t="s">
        <v>23</v>
      </c>
      <c r="G33">
        <v>-118.137703</v>
      </c>
      <c r="H33">
        <v>35.727798499999999</v>
      </c>
      <c r="I33">
        <v>45114</v>
      </c>
      <c r="J33">
        <v>16.014838999999998</v>
      </c>
      <c r="K33">
        <v>14.32377</v>
      </c>
      <c r="L33">
        <v>17.200184</v>
      </c>
      <c r="M33">
        <v>12.79</v>
      </c>
      <c r="N33">
        <v>6.1827139999999998</v>
      </c>
      <c r="O33" t="s">
        <v>256</v>
      </c>
      <c r="R33" t="s">
        <v>523</v>
      </c>
      <c r="S33" t="s">
        <v>393</v>
      </c>
      <c r="T33" t="str">
        <f t="shared" si="0"/>
        <v>SENE1</v>
      </c>
    </row>
    <row r="34" spans="1:20" x14ac:dyDescent="0.25">
      <c r="A34" t="s">
        <v>127</v>
      </c>
      <c r="B34" t="s">
        <v>258</v>
      </c>
      <c r="C34" t="s">
        <v>259</v>
      </c>
      <c r="D34">
        <v>-79.37</v>
      </c>
      <c r="E34">
        <v>39</v>
      </c>
      <c r="F34" t="s">
        <v>24</v>
      </c>
      <c r="G34">
        <v>-79.426101700000004</v>
      </c>
      <c r="H34">
        <v>39.105300899999897</v>
      </c>
      <c r="I34">
        <v>326139</v>
      </c>
      <c r="J34">
        <v>21.586293999999999</v>
      </c>
      <c r="K34">
        <v>15.10712</v>
      </c>
      <c r="L34">
        <v>28.288017</v>
      </c>
      <c r="M34">
        <v>20.54</v>
      </c>
      <c r="N34">
        <v>8.9243679999999994</v>
      </c>
      <c r="O34" t="s">
        <v>127</v>
      </c>
      <c r="R34" t="s">
        <v>524</v>
      </c>
      <c r="S34" t="s">
        <v>396</v>
      </c>
      <c r="T34" t="str">
        <f t="shared" si="0"/>
        <v>SHEN1</v>
      </c>
    </row>
    <row r="35" spans="1:20" x14ac:dyDescent="0.25">
      <c r="A35" t="s">
        <v>260</v>
      </c>
      <c r="B35" t="s">
        <v>261</v>
      </c>
      <c r="C35" t="s">
        <v>248</v>
      </c>
      <c r="D35">
        <v>-117.37</v>
      </c>
      <c r="E35">
        <v>45.22</v>
      </c>
      <c r="F35" t="s">
        <v>88</v>
      </c>
      <c r="G35">
        <v>-118.512901</v>
      </c>
      <c r="H35">
        <v>45.224899299999997</v>
      </c>
      <c r="I35">
        <v>62200</v>
      </c>
      <c r="J35">
        <v>11.921177</v>
      </c>
      <c r="K35">
        <v>10.98587</v>
      </c>
      <c r="L35">
        <v>14.531528</v>
      </c>
      <c r="M35">
        <v>11.35</v>
      </c>
      <c r="N35">
        <v>6.5855889999999997</v>
      </c>
      <c r="O35" t="s">
        <v>260</v>
      </c>
      <c r="R35" t="s">
        <v>525</v>
      </c>
      <c r="S35" t="s">
        <v>397</v>
      </c>
      <c r="T35" t="str">
        <f t="shared" si="0"/>
        <v>SIPS1</v>
      </c>
    </row>
    <row r="36" spans="1:20" x14ac:dyDescent="0.25">
      <c r="A36" t="s">
        <v>128</v>
      </c>
      <c r="B36" t="s">
        <v>262</v>
      </c>
      <c r="C36" t="s">
        <v>210</v>
      </c>
      <c r="D36">
        <v>-106.29</v>
      </c>
      <c r="E36">
        <v>39.67</v>
      </c>
      <c r="F36" t="s">
        <v>104</v>
      </c>
      <c r="G36">
        <v>-106.82089999999999</v>
      </c>
      <c r="H36">
        <v>39.153598799999997</v>
      </c>
      <c r="I36">
        <v>131131</v>
      </c>
      <c r="J36">
        <v>5.7148529999999997</v>
      </c>
      <c r="K36">
        <v>5.1855599999999997</v>
      </c>
      <c r="L36">
        <v>6.2975779999999997</v>
      </c>
      <c r="M36">
        <v>4.99</v>
      </c>
      <c r="N36">
        <v>3.01863199999999</v>
      </c>
      <c r="O36" t="s">
        <v>128</v>
      </c>
      <c r="R36" t="s">
        <v>526</v>
      </c>
      <c r="S36" t="s">
        <v>405</v>
      </c>
      <c r="T36" t="str">
        <f t="shared" si="0"/>
        <v>SWAN1</v>
      </c>
    </row>
    <row r="37" spans="1:20" x14ac:dyDescent="0.25">
      <c r="A37" t="s">
        <v>263</v>
      </c>
      <c r="B37" t="s">
        <v>264</v>
      </c>
      <c r="C37" t="s">
        <v>190</v>
      </c>
      <c r="D37">
        <v>-119.77</v>
      </c>
      <c r="E37">
        <v>38.18</v>
      </c>
      <c r="F37" t="s">
        <v>108</v>
      </c>
      <c r="G37">
        <v>-119.70610000000001</v>
      </c>
      <c r="H37">
        <v>37.713298799999997</v>
      </c>
      <c r="I37">
        <v>38135</v>
      </c>
      <c r="J37">
        <v>12.311664</v>
      </c>
      <c r="K37">
        <v>11.281280000000001</v>
      </c>
      <c r="L37">
        <v>13.5232239999999</v>
      </c>
      <c r="M37">
        <v>10.63</v>
      </c>
      <c r="N37">
        <v>6.2906639999999996</v>
      </c>
      <c r="O37" t="s">
        <v>263</v>
      </c>
      <c r="R37" t="s">
        <v>527</v>
      </c>
      <c r="S37" t="s">
        <v>414</v>
      </c>
      <c r="T37" t="str">
        <f t="shared" si="0"/>
        <v>THRO1</v>
      </c>
    </row>
    <row r="38" spans="1:20" x14ac:dyDescent="0.25">
      <c r="A38" t="s">
        <v>129</v>
      </c>
      <c r="B38" t="s">
        <v>265</v>
      </c>
      <c r="C38" t="s">
        <v>238</v>
      </c>
      <c r="D38">
        <v>-80.98</v>
      </c>
      <c r="E38">
        <v>25.35</v>
      </c>
      <c r="F38" t="s">
        <v>25</v>
      </c>
      <c r="G38">
        <v>-80.680603000000005</v>
      </c>
      <c r="H38">
        <v>25.391000699999999</v>
      </c>
      <c r="I38">
        <v>340012</v>
      </c>
      <c r="J38">
        <v>16.304573000000001</v>
      </c>
      <c r="K38">
        <v>15.55622</v>
      </c>
      <c r="L38">
        <v>19.536003000000001</v>
      </c>
      <c r="M38">
        <v>15.06</v>
      </c>
      <c r="N38">
        <v>8.3412129999999998</v>
      </c>
      <c r="O38" t="s">
        <v>129</v>
      </c>
      <c r="R38" t="s">
        <v>528</v>
      </c>
      <c r="S38" t="s">
        <v>416</v>
      </c>
      <c r="T38" t="str">
        <f t="shared" si="0"/>
        <v>ULBE1</v>
      </c>
    </row>
    <row r="39" spans="1:20" x14ac:dyDescent="0.25">
      <c r="A39" t="s">
        <v>266</v>
      </c>
      <c r="B39" t="s">
        <v>267</v>
      </c>
      <c r="C39" t="s">
        <v>223</v>
      </c>
      <c r="D39">
        <v>-109.6</v>
      </c>
      <c r="E39">
        <v>43.24</v>
      </c>
      <c r="F39" t="s">
        <v>10</v>
      </c>
      <c r="G39">
        <v>-109.757896</v>
      </c>
      <c r="H39">
        <v>42.974899299999997</v>
      </c>
      <c r="I39">
        <v>116169</v>
      </c>
      <c r="J39">
        <v>6.9126960000000004</v>
      </c>
      <c r="K39">
        <v>6.4057199999999996</v>
      </c>
      <c r="L39">
        <v>7.9597199999999999</v>
      </c>
      <c r="M39">
        <v>6.34</v>
      </c>
      <c r="N39">
        <v>3.9023539999999999</v>
      </c>
      <c r="O39" t="s">
        <v>266</v>
      </c>
      <c r="R39" t="s">
        <v>529</v>
      </c>
      <c r="S39" t="s">
        <v>417</v>
      </c>
      <c r="T39" t="str">
        <f t="shared" si="0"/>
        <v>UPBU1</v>
      </c>
    </row>
    <row r="40" spans="1:20" x14ac:dyDescent="0.25">
      <c r="A40" t="s">
        <v>130</v>
      </c>
      <c r="B40" t="s">
        <v>268</v>
      </c>
      <c r="C40" t="s">
        <v>210</v>
      </c>
      <c r="D40">
        <v>-107.3</v>
      </c>
      <c r="E40">
        <v>39.950000000000003</v>
      </c>
      <c r="F40" t="s">
        <v>104</v>
      </c>
      <c r="G40">
        <v>-106.82089999999999</v>
      </c>
      <c r="H40">
        <v>39.153598799999997</v>
      </c>
      <c r="I40">
        <v>131131</v>
      </c>
      <c r="J40">
        <v>5.7148529999999997</v>
      </c>
      <c r="K40">
        <v>5.1855599999999997</v>
      </c>
      <c r="L40">
        <v>6.2975779999999997</v>
      </c>
      <c r="M40">
        <v>4.99</v>
      </c>
      <c r="N40">
        <v>3.01863199999999</v>
      </c>
      <c r="O40" t="s">
        <v>130</v>
      </c>
      <c r="R40" t="s">
        <v>530</v>
      </c>
      <c r="S40" t="s">
        <v>423</v>
      </c>
      <c r="T40" t="str">
        <f t="shared" si="0"/>
        <v>WHIT1</v>
      </c>
    </row>
    <row r="41" spans="1:20" x14ac:dyDescent="0.25">
      <c r="A41" t="s">
        <v>269</v>
      </c>
      <c r="B41" t="s">
        <v>270</v>
      </c>
      <c r="C41" t="s">
        <v>241</v>
      </c>
      <c r="D41">
        <v>-110.39</v>
      </c>
      <c r="E41">
        <v>32.6</v>
      </c>
      <c r="F41" t="s">
        <v>18</v>
      </c>
      <c r="G41">
        <v>-109.389</v>
      </c>
      <c r="H41">
        <v>32.0093994</v>
      </c>
      <c r="I41">
        <v>104068</v>
      </c>
      <c r="J41">
        <v>9.985754</v>
      </c>
      <c r="K41">
        <v>9.3835800000000003</v>
      </c>
      <c r="L41">
        <v>10.499385999999999</v>
      </c>
      <c r="M41">
        <v>8.27</v>
      </c>
      <c r="N41">
        <v>4.9301539999999999</v>
      </c>
      <c r="O41" t="s">
        <v>269</v>
      </c>
      <c r="R41" t="s">
        <v>531</v>
      </c>
      <c r="S41" t="s">
        <v>426</v>
      </c>
      <c r="T41" t="str">
        <f t="shared" si="0"/>
        <v>WHPE1</v>
      </c>
    </row>
    <row r="42" spans="1:20" x14ac:dyDescent="0.25">
      <c r="A42" t="s">
        <v>271</v>
      </c>
      <c r="B42" t="s">
        <v>272</v>
      </c>
      <c r="C42" t="s">
        <v>248</v>
      </c>
      <c r="D42">
        <v>-120.86</v>
      </c>
      <c r="E42">
        <v>42.51</v>
      </c>
      <c r="F42" t="s">
        <v>20</v>
      </c>
      <c r="G42">
        <v>-122.136101</v>
      </c>
      <c r="H42">
        <v>42.895801499999997</v>
      </c>
      <c r="I42">
        <v>34186</v>
      </c>
      <c r="J42">
        <v>8.8363460000000007</v>
      </c>
      <c r="K42">
        <v>8.6233299999999993</v>
      </c>
      <c r="L42">
        <v>9.3563609999999997</v>
      </c>
      <c r="M42">
        <v>7.7</v>
      </c>
      <c r="N42">
        <v>5.2226889999999999</v>
      </c>
      <c r="O42" t="s">
        <v>271</v>
      </c>
      <c r="R42" t="s">
        <v>532</v>
      </c>
      <c r="S42" t="s">
        <v>427</v>
      </c>
      <c r="T42" t="str">
        <f t="shared" si="0"/>
        <v>WICA1</v>
      </c>
    </row>
    <row r="43" spans="1:20" x14ac:dyDescent="0.25">
      <c r="A43" t="s">
        <v>273</v>
      </c>
      <c r="B43" t="s">
        <v>274</v>
      </c>
      <c r="C43" t="s">
        <v>196</v>
      </c>
      <c r="D43">
        <v>-113.84</v>
      </c>
      <c r="E43">
        <v>48.64</v>
      </c>
      <c r="F43" t="s">
        <v>28</v>
      </c>
      <c r="G43">
        <v>-113.99659699999999</v>
      </c>
      <c r="H43">
        <v>48.510501899999902</v>
      </c>
      <c r="I43">
        <v>97224</v>
      </c>
      <c r="J43">
        <v>13.886661999999999</v>
      </c>
      <c r="K43">
        <v>13.4150299999999</v>
      </c>
      <c r="L43">
        <v>16.193923999999999</v>
      </c>
      <c r="M43">
        <v>12.51</v>
      </c>
      <c r="N43">
        <v>6.9885710000000003</v>
      </c>
      <c r="O43" t="s">
        <v>273</v>
      </c>
      <c r="R43" t="s">
        <v>533</v>
      </c>
      <c r="S43" t="s">
        <v>428</v>
      </c>
      <c r="T43" t="str">
        <f t="shared" si="0"/>
        <v>WIMO1</v>
      </c>
    </row>
    <row r="44" spans="1:20" x14ac:dyDescent="0.25">
      <c r="A44" t="s">
        <v>275</v>
      </c>
      <c r="B44" t="s">
        <v>276</v>
      </c>
      <c r="C44" t="s">
        <v>193</v>
      </c>
      <c r="D44">
        <v>-121</v>
      </c>
      <c r="E44">
        <v>48.21</v>
      </c>
      <c r="F44" t="s">
        <v>62</v>
      </c>
      <c r="G44">
        <v>-121.064598</v>
      </c>
      <c r="H44">
        <v>48.731601699999999</v>
      </c>
      <c r="I44">
        <v>55236</v>
      </c>
      <c r="J44">
        <v>10.994672</v>
      </c>
      <c r="K44">
        <v>10.375639999999899</v>
      </c>
      <c r="M44">
        <v>2.72</v>
      </c>
      <c r="N44">
        <v>6.7900259999999903</v>
      </c>
      <c r="O44" t="s">
        <v>275</v>
      </c>
      <c r="R44" t="s">
        <v>534</v>
      </c>
    </row>
    <row r="45" spans="1:20" x14ac:dyDescent="0.25">
      <c r="A45" t="s">
        <v>277</v>
      </c>
      <c r="B45" t="s">
        <v>278</v>
      </c>
      <c r="C45" t="s">
        <v>193</v>
      </c>
      <c r="D45">
        <v>-121.47</v>
      </c>
      <c r="E45">
        <v>46.52</v>
      </c>
      <c r="F45" t="s">
        <v>102</v>
      </c>
      <c r="G45">
        <v>-121.38809999999999</v>
      </c>
      <c r="H45">
        <v>46.624298099999997</v>
      </c>
      <c r="I45">
        <v>48218</v>
      </c>
      <c r="J45">
        <v>9.0641490000000005</v>
      </c>
      <c r="K45">
        <v>8.56738</v>
      </c>
      <c r="L45">
        <v>10.478247999999899</v>
      </c>
      <c r="M45">
        <v>8.75</v>
      </c>
      <c r="N45">
        <v>6.1503750000000004</v>
      </c>
      <c r="O45" t="s">
        <v>277</v>
      </c>
      <c r="R45" t="s">
        <v>535</v>
      </c>
    </row>
    <row r="46" spans="1:20" x14ac:dyDescent="0.25">
      <c r="A46" t="s">
        <v>279</v>
      </c>
      <c r="B46" t="s">
        <v>280</v>
      </c>
      <c r="C46" t="s">
        <v>241</v>
      </c>
      <c r="D46">
        <v>-112.79</v>
      </c>
      <c r="E46">
        <v>36.299999999999997</v>
      </c>
      <c r="F46" t="s">
        <v>29</v>
      </c>
      <c r="G46">
        <v>-111.9841</v>
      </c>
      <c r="H46">
        <v>35.973098799999903</v>
      </c>
      <c r="I46">
        <v>90108</v>
      </c>
      <c r="J46">
        <v>7.5288820000000003</v>
      </c>
      <c r="K46">
        <v>7.4812199999999898</v>
      </c>
      <c r="L46">
        <v>7.9391669999999896</v>
      </c>
      <c r="M46">
        <v>6.44</v>
      </c>
      <c r="N46">
        <v>4.1847949999999896</v>
      </c>
      <c r="O46" t="s">
        <v>279</v>
      </c>
      <c r="R46" t="s">
        <v>536</v>
      </c>
    </row>
    <row r="47" spans="1:20" x14ac:dyDescent="0.25">
      <c r="A47" t="s">
        <v>131</v>
      </c>
      <c r="B47" t="s">
        <v>281</v>
      </c>
      <c r="C47" t="s">
        <v>282</v>
      </c>
      <c r="D47">
        <v>-71.28</v>
      </c>
      <c r="E47">
        <v>44.3</v>
      </c>
      <c r="F47" t="s">
        <v>30</v>
      </c>
      <c r="G47">
        <v>-71.217697099999995</v>
      </c>
      <c r="H47">
        <v>44.308200799999902</v>
      </c>
      <c r="I47">
        <v>370199</v>
      </c>
      <c r="J47">
        <v>15.427806</v>
      </c>
      <c r="K47">
        <v>12.405099999999999</v>
      </c>
      <c r="L47">
        <v>21.925854000000001</v>
      </c>
      <c r="M47">
        <v>17.07</v>
      </c>
      <c r="N47">
        <v>9.7788089999999901</v>
      </c>
      <c r="O47" t="s">
        <v>131</v>
      </c>
      <c r="R47" t="s">
        <v>537</v>
      </c>
    </row>
    <row r="48" spans="1:20" x14ac:dyDescent="0.25">
      <c r="A48" t="s">
        <v>132</v>
      </c>
      <c r="B48" t="s">
        <v>283</v>
      </c>
      <c r="C48" t="s">
        <v>210</v>
      </c>
      <c r="D48">
        <v>-105.57</v>
      </c>
      <c r="E48">
        <v>37.770000000000003</v>
      </c>
      <c r="F48" t="s">
        <v>31</v>
      </c>
      <c r="G48">
        <v>-105.518501</v>
      </c>
      <c r="H48">
        <v>37.724899299999997</v>
      </c>
      <c r="I48">
        <v>139117</v>
      </c>
      <c r="J48">
        <v>8.7814639999999997</v>
      </c>
      <c r="K48">
        <v>8.2413699999999999</v>
      </c>
      <c r="L48">
        <v>9.6599489999999992</v>
      </c>
      <c r="M48">
        <v>7.58</v>
      </c>
      <c r="N48">
        <v>4.4531460000000003</v>
      </c>
      <c r="O48" t="s">
        <v>132</v>
      </c>
      <c r="R48" t="s">
        <v>538</v>
      </c>
    </row>
    <row r="49" spans="1:18" x14ac:dyDescent="0.25">
      <c r="A49" t="s">
        <v>133</v>
      </c>
      <c r="B49" t="s">
        <v>284</v>
      </c>
      <c r="C49" t="s">
        <v>285</v>
      </c>
      <c r="D49">
        <v>-83.52</v>
      </c>
      <c r="E49">
        <v>35.6</v>
      </c>
      <c r="F49" t="s">
        <v>32</v>
      </c>
      <c r="G49">
        <v>-83.941597000000002</v>
      </c>
      <c r="H49">
        <v>35.633400000000002</v>
      </c>
      <c r="I49">
        <v>299102</v>
      </c>
      <c r="J49">
        <v>21.387504999999901</v>
      </c>
      <c r="K49">
        <v>15.626609999999999</v>
      </c>
      <c r="L49">
        <v>29.156195</v>
      </c>
      <c r="M49">
        <v>21.51</v>
      </c>
      <c r="N49">
        <v>10.05091</v>
      </c>
      <c r="O49" t="s">
        <v>133</v>
      </c>
      <c r="R49" t="s">
        <v>539</v>
      </c>
    </row>
    <row r="50" spans="1:18" x14ac:dyDescent="0.25">
      <c r="A50" t="s">
        <v>286</v>
      </c>
      <c r="B50" t="s">
        <v>287</v>
      </c>
      <c r="C50" t="s">
        <v>223</v>
      </c>
      <c r="D50">
        <v>-110.71</v>
      </c>
      <c r="E50">
        <v>43.82</v>
      </c>
      <c r="F50" t="s">
        <v>107</v>
      </c>
      <c r="G50">
        <v>-110.4002</v>
      </c>
      <c r="H50">
        <v>44.565300000000001</v>
      </c>
      <c r="I50">
        <v>113184</v>
      </c>
      <c r="J50">
        <v>7.4113160000000002</v>
      </c>
      <c r="K50">
        <v>6.9357199999999999</v>
      </c>
      <c r="L50">
        <v>8.2961170000000006</v>
      </c>
      <c r="M50">
        <v>6.57</v>
      </c>
      <c r="N50">
        <v>3.9787919999999999</v>
      </c>
      <c r="O50" t="s">
        <v>286</v>
      </c>
      <c r="R50" t="s">
        <v>540</v>
      </c>
    </row>
    <row r="51" spans="1:18" x14ac:dyDescent="0.25">
      <c r="A51" t="s">
        <v>134</v>
      </c>
      <c r="B51" t="s">
        <v>288</v>
      </c>
      <c r="C51" t="s">
        <v>207</v>
      </c>
      <c r="D51">
        <v>-104.85</v>
      </c>
      <c r="E51">
        <v>31.91</v>
      </c>
      <c r="F51" t="s">
        <v>33</v>
      </c>
      <c r="G51">
        <v>-104.80940200000001</v>
      </c>
      <c r="H51">
        <v>31.833000199999901</v>
      </c>
      <c r="I51">
        <v>140063</v>
      </c>
      <c r="J51">
        <v>12.813228000000001</v>
      </c>
      <c r="K51">
        <v>11.965619999999999</v>
      </c>
      <c r="L51">
        <v>14.603925</v>
      </c>
      <c r="M51">
        <v>10.69</v>
      </c>
      <c r="N51">
        <v>4.8276009999999996</v>
      </c>
      <c r="O51" t="s">
        <v>134</v>
      </c>
      <c r="R51" t="s">
        <v>541</v>
      </c>
    </row>
    <row r="52" spans="1:18" x14ac:dyDescent="0.25">
      <c r="A52" t="s">
        <v>289</v>
      </c>
      <c r="B52" t="s">
        <v>290</v>
      </c>
      <c r="C52" t="s">
        <v>248</v>
      </c>
      <c r="D52">
        <v>-116.59</v>
      </c>
      <c r="E52">
        <v>45.54</v>
      </c>
      <c r="F52" t="s">
        <v>36</v>
      </c>
      <c r="G52">
        <v>-116.84380299999999</v>
      </c>
      <c r="H52">
        <v>44.970199600000001</v>
      </c>
      <c r="I52">
        <v>72196</v>
      </c>
      <c r="J52">
        <v>13.467862999999999</v>
      </c>
      <c r="K52">
        <v>12.0554399999999</v>
      </c>
      <c r="L52">
        <v>16.506529</v>
      </c>
      <c r="M52">
        <v>12.53</v>
      </c>
      <c r="N52">
        <v>6.5662669999999999</v>
      </c>
      <c r="O52" t="s">
        <v>289</v>
      </c>
      <c r="R52" t="s">
        <v>542</v>
      </c>
    </row>
    <row r="53" spans="1:18" x14ac:dyDescent="0.25">
      <c r="A53" t="s">
        <v>135</v>
      </c>
      <c r="B53" t="s">
        <v>291</v>
      </c>
      <c r="C53" t="s">
        <v>292</v>
      </c>
      <c r="D53">
        <v>-92.9</v>
      </c>
      <c r="E53">
        <v>36.68</v>
      </c>
      <c r="F53" t="s">
        <v>37</v>
      </c>
      <c r="G53">
        <v>-92.922096299999893</v>
      </c>
      <c r="H53">
        <v>36.613799999999998</v>
      </c>
      <c r="I53">
        <v>232105</v>
      </c>
      <c r="J53">
        <v>21.634867</v>
      </c>
      <c r="K53">
        <v>18.902799999999999</v>
      </c>
      <c r="L53">
        <v>25.165075000000002</v>
      </c>
      <c r="M53">
        <v>18.82</v>
      </c>
      <c r="N53">
        <v>9.3000050000000005</v>
      </c>
      <c r="O53" t="s">
        <v>135</v>
      </c>
      <c r="R53" t="s">
        <v>543</v>
      </c>
    </row>
    <row r="54" spans="1:18" x14ac:dyDescent="0.25">
      <c r="A54" t="s">
        <v>293</v>
      </c>
      <c r="B54" t="s">
        <v>294</v>
      </c>
      <c r="C54" t="s">
        <v>190</v>
      </c>
      <c r="D54">
        <v>-119.37</v>
      </c>
      <c r="E54">
        <v>38.11</v>
      </c>
      <c r="F54" t="s">
        <v>38</v>
      </c>
      <c r="G54">
        <v>-119.17710099999999</v>
      </c>
      <c r="H54">
        <v>38.088100399999902</v>
      </c>
      <c r="I54">
        <v>42137</v>
      </c>
      <c r="J54">
        <v>7.6884729999999903</v>
      </c>
      <c r="K54">
        <v>7.2411599999999998</v>
      </c>
      <c r="L54">
        <v>8.9711909999999992</v>
      </c>
      <c r="M54">
        <v>7.35</v>
      </c>
      <c r="N54">
        <v>4.9097749999999998</v>
      </c>
      <c r="O54" t="s">
        <v>293</v>
      </c>
      <c r="R54" t="s">
        <v>544</v>
      </c>
    </row>
    <row r="55" spans="1:18" x14ac:dyDescent="0.25">
      <c r="A55" t="s">
        <v>136</v>
      </c>
      <c r="B55" t="s">
        <v>295</v>
      </c>
      <c r="C55" t="s">
        <v>296</v>
      </c>
      <c r="D55">
        <v>-88.83</v>
      </c>
      <c r="E55">
        <v>48.01</v>
      </c>
      <c r="F55" t="s">
        <v>40</v>
      </c>
      <c r="G55">
        <v>-88.149101299999998</v>
      </c>
      <c r="H55">
        <v>47.459598499999998</v>
      </c>
      <c r="I55">
        <v>257207</v>
      </c>
      <c r="J55">
        <v>17.633258999999999</v>
      </c>
      <c r="K55">
        <v>15.062760000000001</v>
      </c>
      <c r="L55">
        <v>19.528067</v>
      </c>
      <c r="M55">
        <v>15.78</v>
      </c>
      <c r="N55">
        <v>10.154260000000001</v>
      </c>
      <c r="O55" t="s">
        <v>136</v>
      </c>
      <c r="R55" t="s">
        <v>545</v>
      </c>
    </row>
    <row r="56" spans="1:18" x14ac:dyDescent="0.25">
      <c r="A56" t="s">
        <v>297</v>
      </c>
      <c r="B56" t="s">
        <v>298</v>
      </c>
      <c r="C56" t="s">
        <v>299</v>
      </c>
      <c r="D56">
        <v>-115.35</v>
      </c>
      <c r="E56">
        <v>41.77</v>
      </c>
      <c r="F56" t="s">
        <v>41</v>
      </c>
      <c r="G56">
        <v>-115.426102</v>
      </c>
      <c r="H56">
        <v>41.892600999999999</v>
      </c>
      <c r="I56">
        <v>76166</v>
      </c>
      <c r="J56">
        <v>7.7287229999999996</v>
      </c>
      <c r="K56">
        <v>7.5248899999999903</v>
      </c>
      <c r="L56">
        <v>8.7348649999999992</v>
      </c>
      <c r="M56">
        <v>7.33</v>
      </c>
      <c r="N56">
        <v>5.2333850000000002</v>
      </c>
      <c r="O56" t="s">
        <v>297</v>
      </c>
      <c r="R56" t="s">
        <v>546</v>
      </c>
    </row>
    <row r="57" spans="1:18" x14ac:dyDescent="0.25">
      <c r="A57" t="s">
        <v>137</v>
      </c>
      <c r="B57" t="s">
        <v>300</v>
      </c>
      <c r="C57" t="s">
        <v>301</v>
      </c>
      <c r="D57">
        <v>-79.44</v>
      </c>
      <c r="E57">
        <v>37.590000000000003</v>
      </c>
      <c r="F57" t="s">
        <v>42</v>
      </c>
      <c r="G57">
        <v>-79.512496900000002</v>
      </c>
      <c r="H57">
        <v>37.626598399999999</v>
      </c>
      <c r="I57">
        <v>328126</v>
      </c>
      <c r="J57">
        <v>21.367832</v>
      </c>
      <c r="K57">
        <v>16.027229999999999</v>
      </c>
      <c r="L57">
        <v>28.081298999999898</v>
      </c>
      <c r="M57">
        <v>20.64</v>
      </c>
      <c r="N57">
        <v>9.4842659999999999</v>
      </c>
      <c r="O57" t="s">
        <v>137</v>
      </c>
      <c r="R57" t="s">
        <v>547</v>
      </c>
    </row>
    <row r="58" spans="1:18" x14ac:dyDescent="0.25">
      <c r="A58" t="s">
        <v>302</v>
      </c>
      <c r="B58" t="s">
        <v>303</v>
      </c>
      <c r="C58" t="s">
        <v>190</v>
      </c>
      <c r="D58">
        <v>-118.88</v>
      </c>
      <c r="E58">
        <v>36.97</v>
      </c>
      <c r="F58" t="s">
        <v>44</v>
      </c>
      <c r="G58">
        <v>-119.154602</v>
      </c>
      <c r="H58">
        <v>37.2206992999999</v>
      </c>
      <c r="I58">
        <v>40130</v>
      </c>
      <c r="J58">
        <v>11.689672</v>
      </c>
      <c r="K58">
        <v>10.55429</v>
      </c>
      <c r="M58">
        <v>2.39</v>
      </c>
      <c r="N58">
        <v>5.9819019999999998</v>
      </c>
      <c r="O58" t="s">
        <v>302</v>
      </c>
      <c r="R58" t="s">
        <v>548</v>
      </c>
    </row>
    <row r="59" spans="1:18" x14ac:dyDescent="0.25">
      <c r="A59" t="s">
        <v>304</v>
      </c>
      <c r="B59" t="s">
        <v>305</v>
      </c>
      <c r="C59" t="s">
        <v>190</v>
      </c>
      <c r="D59">
        <v>-115.88</v>
      </c>
      <c r="E59">
        <v>33.92</v>
      </c>
      <c r="F59" t="s">
        <v>43</v>
      </c>
      <c r="G59">
        <v>-116.388901</v>
      </c>
      <c r="H59">
        <v>34.069499999999998</v>
      </c>
      <c r="I59">
        <v>54097</v>
      </c>
      <c r="J59">
        <v>13.608212</v>
      </c>
      <c r="K59">
        <v>12.126110000000001</v>
      </c>
      <c r="L59">
        <v>17.741312000000001</v>
      </c>
      <c r="M59">
        <v>13.08</v>
      </c>
      <c r="N59">
        <v>6.0949949999999999</v>
      </c>
      <c r="O59" t="s">
        <v>304</v>
      </c>
      <c r="R59" t="s">
        <v>549</v>
      </c>
    </row>
    <row r="60" spans="1:18" x14ac:dyDescent="0.25">
      <c r="A60" t="s">
        <v>138</v>
      </c>
      <c r="B60" t="s">
        <v>306</v>
      </c>
      <c r="C60" t="s">
        <v>285</v>
      </c>
      <c r="D60">
        <v>-83.99</v>
      </c>
      <c r="E60">
        <v>35.44</v>
      </c>
      <c r="F60" t="s">
        <v>32</v>
      </c>
      <c r="G60">
        <v>-83.941597000000002</v>
      </c>
      <c r="H60">
        <v>35.633400000000002</v>
      </c>
      <c r="I60">
        <v>299102</v>
      </c>
      <c r="J60">
        <v>21.387504999999901</v>
      </c>
      <c r="K60">
        <v>15.626609999999999</v>
      </c>
      <c r="L60">
        <v>29.156195</v>
      </c>
      <c r="M60">
        <v>21.51</v>
      </c>
      <c r="N60">
        <v>10.05091</v>
      </c>
      <c r="O60" t="s">
        <v>138</v>
      </c>
      <c r="R60" t="s">
        <v>550</v>
      </c>
    </row>
    <row r="61" spans="1:18" x14ac:dyDescent="0.25">
      <c r="A61" t="s">
        <v>307</v>
      </c>
      <c r="B61" t="s">
        <v>308</v>
      </c>
      <c r="C61" t="s">
        <v>190</v>
      </c>
      <c r="D61">
        <v>-119.17</v>
      </c>
      <c r="E61">
        <v>37.28</v>
      </c>
      <c r="F61" t="s">
        <v>44</v>
      </c>
      <c r="G61">
        <v>-119.154602</v>
      </c>
      <c r="H61">
        <v>37.2206992999999</v>
      </c>
      <c r="I61">
        <v>40130</v>
      </c>
      <c r="J61">
        <v>11.689672</v>
      </c>
      <c r="K61">
        <v>10.55429</v>
      </c>
      <c r="M61">
        <v>2.39</v>
      </c>
      <c r="N61">
        <v>5.9819019999999998</v>
      </c>
      <c r="O61" t="s">
        <v>307</v>
      </c>
      <c r="R61" t="s">
        <v>551</v>
      </c>
    </row>
    <row r="62" spans="1:18" x14ac:dyDescent="0.25">
      <c r="A62" t="s">
        <v>309</v>
      </c>
      <c r="B62" t="s">
        <v>310</v>
      </c>
      <c r="C62" t="s">
        <v>248</v>
      </c>
      <c r="D62">
        <v>-123.92</v>
      </c>
      <c r="E62">
        <v>42.26</v>
      </c>
      <c r="F62" t="s">
        <v>45</v>
      </c>
      <c r="G62">
        <v>-124.058899</v>
      </c>
      <c r="H62">
        <v>42.551998099999999</v>
      </c>
      <c r="I62">
        <v>20186</v>
      </c>
      <c r="J62">
        <v>12.622923</v>
      </c>
      <c r="K62">
        <v>12.23462</v>
      </c>
      <c r="L62">
        <v>13.349387</v>
      </c>
      <c r="M62">
        <v>11.13</v>
      </c>
      <c r="N62">
        <v>7.7957169999999998</v>
      </c>
      <c r="O62" t="s">
        <v>309</v>
      </c>
      <c r="R62" t="s">
        <v>552</v>
      </c>
    </row>
    <row r="63" spans="1:18" x14ac:dyDescent="0.25">
      <c r="A63" t="s">
        <v>311</v>
      </c>
      <c r="B63" t="s">
        <v>312</v>
      </c>
      <c r="C63" t="s">
        <v>190</v>
      </c>
      <c r="D63">
        <v>-118.61</v>
      </c>
      <c r="E63">
        <v>36.92</v>
      </c>
      <c r="F63" t="s">
        <v>81</v>
      </c>
      <c r="G63">
        <v>-118.82910200000001</v>
      </c>
      <c r="H63">
        <v>36.489398999999999</v>
      </c>
      <c r="I63">
        <v>41122</v>
      </c>
      <c r="J63">
        <v>19.953213000000002</v>
      </c>
      <c r="K63">
        <v>16.362779999999901</v>
      </c>
      <c r="L63">
        <v>23.233089</v>
      </c>
      <c r="M63">
        <v>16.45</v>
      </c>
      <c r="N63">
        <v>6.2874569999999999</v>
      </c>
      <c r="O63" t="s">
        <v>311</v>
      </c>
      <c r="R63" t="s">
        <v>553</v>
      </c>
    </row>
    <row r="64" spans="1:18" x14ac:dyDescent="0.25">
      <c r="A64" t="s">
        <v>313</v>
      </c>
      <c r="B64" t="s">
        <v>314</v>
      </c>
      <c r="C64" t="s">
        <v>190</v>
      </c>
      <c r="D64">
        <v>-121.52</v>
      </c>
      <c r="E64">
        <v>41.76</v>
      </c>
      <c r="F64" t="s">
        <v>47</v>
      </c>
      <c r="G64">
        <v>-121.506798</v>
      </c>
      <c r="H64">
        <v>41.711700399999998</v>
      </c>
      <c r="I64">
        <v>35174</v>
      </c>
      <c r="J64">
        <v>9.8662360000000007</v>
      </c>
      <c r="K64">
        <v>9.5279199999999999</v>
      </c>
      <c r="L64">
        <v>11.286607999999999</v>
      </c>
      <c r="M64">
        <v>9.24</v>
      </c>
      <c r="N64">
        <v>6.1591500000000003</v>
      </c>
      <c r="O64" t="s">
        <v>313</v>
      </c>
      <c r="R64" t="s">
        <v>554</v>
      </c>
    </row>
    <row r="65" spans="1:18" x14ac:dyDescent="0.25">
      <c r="A65" t="s">
        <v>315</v>
      </c>
      <c r="B65" t="s">
        <v>316</v>
      </c>
      <c r="C65" t="s">
        <v>210</v>
      </c>
      <c r="D65">
        <v>-106.83</v>
      </c>
      <c r="E65">
        <v>37.950000000000003</v>
      </c>
      <c r="F65" t="s">
        <v>100</v>
      </c>
      <c r="G65">
        <v>-107.79989599999899</v>
      </c>
      <c r="H65">
        <v>37.659400899999902</v>
      </c>
      <c r="I65">
        <v>123119</v>
      </c>
      <c r="J65">
        <v>6.8299000000000003</v>
      </c>
      <c r="K65">
        <v>6.3811</v>
      </c>
      <c r="L65">
        <v>7.8129399999999896</v>
      </c>
      <c r="M65">
        <v>6.28</v>
      </c>
      <c r="N65">
        <v>3.9755790000000002</v>
      </c>
      <c r="O65" t="s">
        <v>315</v>
      </c>
      <c r="R65" t="s">
        <v>555</v>
      </c>
    </row>
    <row r="66" spans="1:18" x14ac:dyDescent="0.25">
      <c r="A66" t="s">
        <v>317</v>
      </c>
      <c r="B66" t="s">
        <v>318</v>
      </c>
      <c r="C66" t="s">
        <v>190</v>
      </c>
      <c r="D66">
        <v>-121.41</v>
      </c>
      <c r="E66">
        <v>40.49</v>
      </c>
      <c r="F66" t="s">
        <v>48</v>
      </c>
      <c r="G66">
        <v>-121.576797</v>
      </c>
      <c r="H66">
        <v>40.539798699999999</v>
      </c>
      <c r="I66">
        <v>31164</v>
      </c>
      <c r="J66">
        <v>10.081377</v>
      </c>
      <c r="K66">
        <v>9.5699799999999993</v>
      </c>
      <c r="L66">
        <v>11.498302000000001</v>
      </c>
      <c r="M66">
        <v>9.36</v>
      </c>
      <c r="N66">
        <v>6.1405070000000004</v>
      </c>
      <c r="O66" t="s">
        <v>317</v>
      </c>
      <c r="R66" t="s">
        <v>556</v>
      </c>
    </row>
    <row r="67" spans="1:18" x14ac:dyDescent="0.25">
      <c r="A67" t="s">
        <v>139</v>
      </c>
      <c r="B67" t="s">
        <v>319</v>
      </c>
      <c r="C67" t="s">
        <v>320</v>
      </c>
      <c r="D67">
        <v>-81.900000000000006</v>
      </c>
      <c r="E67">
        <v>35.880000000000003</v>
      </c>
      <c r="F67" t="s">
        <v>49</v>
      </c>
      <c r="G67">
        <v>-81.933097799999999</v>
      </c>
      <c r="H67">
        <v>35.9723015</v>
      </c>
      <c r="I67">
        <v>314108</v>
      </c>
      <c r="J67">
        <v>20.389402</v>
      </c>
      <c r="K67">
        <v>14.61664</v>
      </c>
      <c r="L67">
        <v>28.049561999999899</v>
      </c>
      <c r="M67">
        <v>20.71</v>
      </c>
      <c r="N67">
        <v>9.6951199999999993</v>
      </c>
      <c r="O67" t="s">
        <v>139</v>
      </c>
      <c r="R67" t="s">
        <v>557</v>
      </c>
    </row>
    <row r="68" spans="1:18" x14ac:dyDescent="0.25">
      <c r="A68" t="s">
        <v>321</v>
      </c>
      <c r="B68" t="s">
        <v>322</v>
      </c>
      <c r="C68" t="s">
        <v>323</v>
      </c>
      <c r="D68">
        <v>-73.02</v>
      </c>
      <c r="E68">
        <v>43.13</v>
      </c>
      <c r="F68" t="s">
        <v>51</v>
      </c>
      <c r="G68">
        <v>-73.126800500000002</v>
      </c>
      <c r="H68">
        <v>43.148201</v>
      </c>
      <c r="I68">
        <v>361186</v>
      </c>
      <c r="J68">
        <v>18.062632000000001</v>
      </c>
      <c r="K68">
        <v>14.183179999999901</v>
      </c>
      <c r="L68">
        <v>23.565956</v>
      </c>
      <c r="M68">
        <v>18.23</v>
      </c>
      <c r="N68">
        <v>10.233219999999999</v>
      </c>
      <c r="O68" t="s">
        <v>140</v>
      </c>
      <c r="R68" t="s">
        <v>558</v>
      </c>
    </row>
    <row r="69" spans="1:18" x14ac:dyDescent="0.25">
      <c r="A69" t="s">
        <v>141</v>
      </c>
      <c r="B69" t="s">
        <v>324</v>
      </c>
      <c r="C69" t="s">
        <v>210</v>
      </c>
      <c r="D69">
        <v>-107.02</v>
      </c>
      <c r="E69">
        <v>39.1</v>
      </c>
      <c r="F69" t="s">
        <v>104</v>
      </c>
      <c r="G69">
        <v>-106.82089999999999</v>
      </c>
      <c r="H69">
        <v>39.153598799999997</v>
      </c>
      <c r="I69">
        <v>131131</v>
      </c>
      <c r="J69">
        <v>5.7148529999999997</v>
      </c>
      <c r="K69">
        <v>5.1855599999999997</v>
      </c>
      <c r="L69">
        <v>6.2975779999999997</v>
      </c>
      <c r="M69">
        <v>4.99</v>
      </c>
      <c r="N69">
        <v>3.01863199999999</v>
      </c>
      <c r="O69" t="s">
        <v>141</v>
      </c>
      <c r="R69" t="s">
        <v>559</v>
      </c>
    </row>
    <row r="70" spans="1:18" x14ac:dyDescent="0.25">
      <c r="A70" t="s">
        <v>142</v>
      </c>
      <c r="B70" t="s">
        <v>325</v>
      </c>
      <c r="C70" t="s">
        <v>326</v>
      </c>
      <c r="D70">
        <v>-86.15</v>
      </c>
      <c r="E70">
        <v>37.200000000000003</v>
      </c>
      <c r="F70" t="s">
        <v>52</v>
      </c>
      <c r="G70">
        <v>-86.147903400000004</v>
      </c>
      <c r="H70">
        <v>37.131801600000003</v>
      </c>
      <c r="I70">
        <v>281114</v>
      </c>
      <c r="J70">
        <v>24.044150999999999</v>
      </c>
      <c r="K70">
        <v>20.013400000000001</v>
      </c>
      <c r="L70">
        <v>29.828938999999998</v>
      </c>
      <c r="M70">
        <v>21.81</v>
      </c>
      <c r="N70">
        <v>9.7888059999999992</v>
      </c>
      <c r="O70" t="s">
        <v>142</v>
      </c>
      <c r="R70" t="s">
        <v>560</v>
      </c>
    </row>
    <row r="71" spans="1:18" x14ac:dyDescent="0.25">
      <c r="A71" t="s">
        <v>327</v>
      </c>
      <c r="B71" t="s">
        <v>328</v>
      </c>
      <c r="C71" t="s">
        <v>190</v>
      </c>
      <c r="D71">
        <v>-123.21</v>
      </c>
      <c r="E71">
        <v>41.51</v>
      </c>
      <c r="F71" t="s">
        <v>95</v>
      </c>
      <c r="G71">
        <v>-122.804604</v>
      </c>
      <c r="H71">
        <v>40.786399799999998</v>
      </c>
      <c r="I71">
        <v>24168</v>
      </c>
      <c r="J71">
        <v>10.770678999999999</v>
      </c>
      <c r="K71">
        <v>10.1782</v>
      </c>
      <c r="L71">
        <v>11.966778999999899</v>
      </c>
      <c r="M71">
        <v>9.67</v>
      </c>
      <c r="N71">
        <v>6.2358630000000002</v>
      </c>
      <c r="O71" t="s">
        <v>327</v>
      </c>
      <c r="R71" t="s">
        <v>561</v>
      </c>
    </row>
    <row r="72" spans="1:18" x14ac:dyDescent="0.25">
      <c r="A72" t="s">
        <v>329</v>
      </c>
      <c r="B72" t="s">
        <v>330</v>
      </c>
      <c r="C72" t="s">
        <v>241</v>
      </c>
      <c r="D72">
        <v>-111.56</v>
      </c>
      <c r="E72">
        <v>34.130000000000003</v>
      </c>
      <c r="F72" t="s">
        <v>39</v>
      </c>
      <c r="G72">
        <v>-111.683196999999</v>
      </c>
      <c r="H72">
        <v>34.340499899999998</v>
      </c>
      <c r="I72">
        <v>90092</v>
      </c>
      <c r="J72">
        <v>9.9640509999999995</v>
      </c>
      <c r="K72">
        <v>8.96129</v>
      </c>
      <c r="L72">
        <v>11.190667999999899</v>
      </c>
      <c r="M72">
        <v>8.8000000000000007</v>
      </c>
      <c r="N72">
        <v>5.2225159999999997</v>
      </c>
      <c r="O72" t="s">
        <v>329</v>
      </c>
      <c r="R72" t="s">
        <v>562</v>
      </c>
    </row>
    <row r="73" spans="1:18" x14ac:dyDescent="0.25">
      <c r="A73" t="s">
        <v>143</v>
      </c>
      <c r="B73" t="s">
        <v>331</v>
      </c>
      <c r="C73" t="s">
        <v>196</v>
      </c>
      <c r="D73">
        <v>-104.35</v>
      </c>
      <c r="E73">
        <v>48.49</v>
      </c>
      <c r="F73" t="s">
        <v>53</v>
      </c>
      <c r="G73">
        <v>-104.4757</v>
      </c>
      <c r="H73">
        <v>48.487098699999997</v>
      </c>
      <c r="I73">
        <v>155216</v>
      </c>
      <c r="J73">
        <v>16.589205</v>
      </c>
      <c r="K73">
        <v>15.503909999999999</v>
      </c>
      <c r="L73">
        <v>16.632107000000001</v>
      </c>
      <c r="M73">
        <v>12.36</v>
      </c>
      <c r="N73">
        <v>5.9538330000000004</v>
      </c>
      <c r="O73" t="s">
        <v>143</v>
      </c>
      <c r="R73" t="s">
        <v>563</v>
      </c>
    </row>
    <row r="74" spans="1:18" x14ac:dyDescent="0.25">
      <c r="A74" t="s">
        <v>332</v>
      </c>
      <c r="B74" t="s">
        <v>333</v>
      </c>
      <c r="C74" t="s">
        <v>210</v>
      </c>
      <c r="D74">
        <v>-108.45</v>
      </c>
      <c r="E74">
        <v>37.25</v>
      </c>
      <c r="F74" t="s">
        <v>54</v>
      </c>
      <c r="G74">
        <v>-108.4907</v>
      </c>
      <c r="H74">
        <v>37.198398599999997</v>
      </c>
      <c r="I74">
        <v>117115</v>
      </c>
      <c r="J74">
        <v>7.9210000000000003</v>
      </c>
      <c r="K74">
        <v>7.3270899999999903</v>
      </c>
      <c r="L74">
        <v>9.2243969999999997</v>
      </c>
      <c r="M74">
        <v>7.22</v>
      </c>
      <c r="N74">
        <v>4.2027789999999996</v>
      </c>
      <c r="O74" t="s">
        <v>332</v>
      </c>
      <c r="R74" t="s">
        <v>564</v>
      </c>
    </row>
    <row r="75" spans="1:18" x14ac:dyDescent="0.25">
      <c r="A75" t="s">
        <v>334</v>
      </c>
      <c r="B75" t="s">
        <v>335</v>
      </c>
      <c r="C75" t="s">
        <v>196</v>
      </c>
      <c r="D75">
        <v>-113.87</v>
      </c>
      <c r="E75">
        <v>47.48</v>
      </c>
      <c r="F75" t="s">
        <v>57</v>
      </c>
      <c r="G75">
        <v>-113.154404</v>
      </c>
      <c r="H75">
        <v>47.122199999999999</v>
      </c>
      <c r="I75">
        <v>100210</v>
      </c>
      <c r="J75">
        <v>9.831887</v>
      </c>
      <c r="K75">
        <v>9.6085799999999999</v>
      </c>
      <c r="L75">
        <v>10.844827</v>
      </c>
      <c r="M75">
        <v>8.68</v>
      </c>
      <c r="N75">
        <v>5.4296699999999998</v>
      </c>
      <c r="O75" t="s">
        <v>334</v>
      </c>
      <c r="R75" t="s">
        <v>565</v>
      </c>
    </row>
    <row r="76" spans="1:18" x14ac:dyDescent="0.25">
      <c r="A76" t="s">
        <v>144</v>
      </c>
      <c r="B76" t="s">
        <v>336</v>
      </c>
      <c r="C76" t="s">
        <v>292</v>
      </c>
      <c r="D76">
        <v>-90.19</v>
      </c>
      <c r="E76">
        <v>37</v>
      </c>
      <c r="F76" t="s">
        <v>55</v>
      </c>
      <c r="G76">
        <v>-90.143203700000001</v>
      </c>
      <c r="H76">
        <v>36.971698799999999</v>
      </c>
      <c r="I76">
        <v>252109</v>
      </c>
      <c r="J76">
        <v>22.700623999999902</v>
      </c>
      <c r="K76">
        <v>19.736170000000001</v>
      </c>
      <c r="M76">
        <v>3.71</v>
      </c>
      <c r="N76">
        <v>9.2844049999999996</v>
      </c>
      <c r="O76" t="s">
        <v>144</v>
      </c>
      <c r="R76" t="s">
        <v>566</v>
      </c>
    </row>
    <row r="77" spans="1:18" x14ac:dyDescent="0.25">
      <c r="A77" t="s">
        <v>337</v>
      </c>
      <c r="B77" t="s">
        <v>338</v>
      </c>
      <c r="C77" t="s">
        <v>248</v>
      </c>
      <c r="D77">
        <v>-121.73</v>
      </c>
      <c r="E77">
        <v>45.37</v>
      </c>
      <c r="F77" t="s">
        <v>56</v>
      </c>
      <c r="G77">
        <v>-121.783699</v>
      </c>
      <c r="H77">
        <v>45.288799299999901</v>
      </c>
      <c r="I77">
        <v>42206</v>
      </c>
      <c r="J77">
        <v>10.116959</v>
      </c>
      <c r="K77">
        <v>9.2663499999999992</v>
      </c>
      <c r="L77">
        <v>12.098951</v>
      </c>
      <c r="M77">
        <v>9.9</v>
      </c>
      <c r="N77">
        <v>6.5977600000000001</v>
      </c>
      <c r="O77" t="s">
        <v>337</v>
      </c>
      <c r="R77" t="s">
        <v>567</v>
      </c>
    </row>
    <row r="78" spans="1:18" x14ac:dyDescent="0.25">
      <c r="A78" t="s">
        <v>339</v>
      </c>
      <c r="B78" t="s">
        <v>340</v>
      </c>
      <c r="C78" t="s">
        <v>248</v>
      </c>
      <c r="D78">
        <v>-121.84</v>
      </c>
      <c r="E78">
        <v>44.61</v>
      </c>
      <c r="F78" t="s">
        <v>93</v>
      </c>
      <c r="G78">
        <v>-122.043404</v>
      </c>
      <c r="H78">
        <v>44.291000399999902</v>
      </c>
      <c r="I78">
        <v>38198</v>
      </c>
      <c r="J78">
        <v>11.445195999999999</v>
      </c>
      <c r="K78">
        <v>10.957739999999999</v>
      </c>
      <c r="L78">
        <v>12.795202</v>
      </c>
      <c r="M78">
        <v>10.6</v>
      </c>
      <c r="N78">
        <v>7.3021229999999999</v>
      </c>
      <c r="O78" t="s">
        <v>339</v>
      </c>
      <c r="R78" t="s">
        <v>568</v>
      </c>
    </row>
    <row r="79" spans="1:18" x14ac:dyDescent="0.25">
      <c r="A79" t="s">
        <v>341</v>
      </c>
      <c r="B79" t="s">
        <v>342</v>
      </c>
      <c r="C79" t="s">
        <v>190</v>
      </c>
      <c r="D79">
        <v>-120.06</v>
      </c>
      <c r="E79">
        <v>38.57</v>
      </c>
      <c r="F79" t="s">
        <v>6</v>
      </c>
      <c r="G79">
        <v>-120.102501</v>
      </c>
      <c r="H79">
        <v>38.976100899999999</v>
      </c>
      <c r="I79">
        <v>38147</v>
      </c>
      <c r="J79">
        <v>9.3981669999999902</v>
      </c>
      <c r="K79">
        <v>8.7935300000000005</v>
      </c>
      <c r="L79">
        <v>10.061102</v>
      </c>
      <c r="M79">
        <v>8</v>
      </c>
      <c r="N79">
        <v>4.9148719999999999</v>
      </c>
      <c r="O79" t="s">
        <v>341</v>
      </c>
      <c r="R79" t="s">
        <v>569</v>
      </c>
    </row>
    <row r="80" spans="1:18" x14ac:dyDescent="0.25">
      <c r="A80" t="s">
        <v>343</v>
      </c>
      <c r="B80" t="s">
        <v>344</v>
      </c>
      <c r="C80" t="s">
        <v>248</v>
      </c>
      <c r="D80">
        <v>-122.11</v>
      </c>
      <c r="E80">
        <v>42.33</v>
      </c>
      <c r="F80" t="s">
        <v>20</v>
      </c>
      <c r="G80">
        <v>-122.136101</v>
      </c>
      <c r="H80">
        <v>42.895801499999997</v>
      </c>
      <c r="I80">
        <v>34186</v>
      </c>
      <c r="J80">
        <v>8.8363460000000007</v>
      </c>
      <c r="K80">
        <v>8.6233299999999993</v>
      </c>
      <c r="L80">
        <v>9.3563609999999997</v>
      </c>
      <c r="M80">
        <v>7.7</v>
      </c>
      <c r="N80">
        <v>5.2226889999999999</v>
      </c>
      <c r="O80" t="s">
        <v>343</v>
      </c>
      <c r="R80" t="s">
        <v>570</v>
      </c>
    </row>
    <row r="81" spans="1:18" x14ac:dyDescent="0.25">
      <c r="A81" t="s">
        <v>145</v>
      </c>
      <c r="B81" t="s">
        <v>345</v>
      </c>
      <c r="C81" t="s">
        <v>187</v>
      </c>
      <c r="D81">
        <v>-67.290000000000006</v>
      </c>
      <c r="E81">
        <v>45.09</v>
      </c>
      <c r="F81" t="s">
        <v>58</v>
      </c>
      <c r="G81">
        <v>-67.266098</v>
      </c>
      <c r="H81">
        <v>45.125900299999998</v>
      </c>
      <c r="I81">
        <v>392214</v>
      </c>
      <c r="J81">
        <v>15.797770999999999</v>
      </c>
      <c r="K81">
        <v>13.90479</v>
      </c>
      <c r="L81">
        <v>20.659773000000001</v>
      </c>
      <c r="M81">
        <v>16.38</v>
      </c>
      <c r="N81">
        <v>9.96903399999999</v>
      </c>
      <c r="O81" t="s">
        <v>145</v>
      </c>
      <c r="R81" t="s">
        <v>571</v>
      </c>
    </row>
    <row r="82" spans="1:18" x14ac:dyDescent="0.25">
      <c r="A82" t="s">
        <v>346</v>
      </c>
      <c r="B82" t="s">
        <v>347</v>
      </c>
      <c r="C82" t="s">
        <v>193</v>
      </c>
      <c r="D82">
        <v>-121.72</v>
      </c>
      <c r="E82">
        <v>46.86</v>
      </c>
      <c r="F82" t="s">
        <v>59</v>
      </c>
      <c r="G82">
        <v>-122.124397</v>
      </c>
      <c r="H82">
        <v>46.758300800000001</v>
      </c>
      <c r="I82">
        <v>43220</v>
      </c>
      <c r="J82">
        <v>14.194353</v>
      </c>
      <c r="K82">
        <v>13.13721</v>
      </c>
      <c r="L82">
        <v>16.534172000000002</v>
      </c>
      <c r="M82">
        <v>12.98</v>
      </c>
      <c r="N82">
        <v>7.6601910000000002</v>
      </c>
      <c r="O82" t="s">
        <v>346</v>
      </c>
      <c r="R82" t="s">
        <v>572</v>
      </c>
    </row>
    <row r="83" spans="1:18" x14ac:dyDescent="0.25">
      <c r="A83" t="s">
        <v>348</v>
      </c>
      <c r="B83" t="s">
        <v>349</v>
      </c>
      <c r="C83" t="s">
        <v>248</v>
      </c>
      <c r="D83">
        <v>-121.88</v>
      </c>
      <c r="E83">
        <v>44.3</v>
      </c>
      <c r="F83" t="s">
        <v>93</v>
      </c>
      <c r="G83">
        <v>-122.043404</v>
      </c>
      <c r="H83">
        <v>44.291000399999902</v>
      </c>
      <c r="I83">
        <v>38198</v>
      </c>
      <c r="J83">
        <v>11.445195999999999</v>
      </c>
      <c r="K83">
        <v>10.957739999999999</v>
      </c>
      <c r="L83">
        <v>12.795202</v>
      </c>
      <c r="M83">
        <v>10.6</v>
      </c>
      <c r="N83">
        <v>7.3021229999999999</v>
      </c>
      <c r="O83" t="s">
        <v>348</v>
      </c>
      <c r="R83" t="s">
        <v>573</v>
      </c>
    </row>
    <row r="84" spans="1:18" x14ac:dyDescent="0.25">
      <c r="A84" t="s">
        <v>146</v>
      </c>
      <c r="B84" t="s">
        <v>350</v>
      </c>
      <c r="C84" t="s">
        <v>210</v>
      </c>
      <c r="D84">
        <v>-106.68</v>
      </c>
      <c r="E84">
        <v>40.75</v>
      </c>
      <c r="F84" t="s">
        <v>60</v>
      </c>
      <c r="G84">
        <v>-106.676598</v>
      </c>
      <c r="H84">
        <v>40.538299600000002</v>
      </c>
      <c r="I84">
        <v>134144</v>
      </c>
      <c r="J84">
        <v>6.0531839999999999</v>
      </c>
      <c r="K84">
        <v>5.4928699999999999</v>
      </c>
      <c r="L84">
        <v>7.2896109999999998</v>
      </c>
      <c r="M84">
        <v>5.64</v>
      </c>
      <c r="N84">
        <v>3.1641879999999998</v>
      </c>
      <c r="O84" t="s">
        <v>146</v>
      </c>
      <c r="R84" t="s">
        <v>574</v>
      </c>
    </row>
    <row r="85" spans="1:18" x14ac:dyDescent="0.25">
      <c r="A85" t="s">
        <v>351</v>
      </c>
      <c r="B85" t="s">
        <v>352</v>
      </c>
      <c r="C85" t="s">
        <v>193</v>
      </c>
      <c r="D85">
        <v>-121.35</v>
      </c>
      <c r="E85">
        <v>48.83</v>
      </c>
      <c r="F85" t="s">
        <v>62</v>
      </c>
      <c r="G85">
        <v>-121.064598</v>
      </c>
      <c r="H85">
        <v>48.731601699999999</v>
      </c>
      <c r="I85">
        <v>55236</v>
      </c>
      <c r="J85">
        <v>10.994672</v>
      </c>
      <c r="K85">
        <v>10.375639999999899</v>
      </c>
      <c r="M85">
        <v>2.72</v>
      </c>
      <c r="N85">
        <v>6.7900259999999903</v>
      </c>
      <c r="O85" t="s">
        <v>351</v>
      </c>
      <c r="R85" t="s">
        <v>575</v>
      </c>
    </row>
    <row r="86" spans="1:18" x14ac:dyDescent="0.25">
      <c r="A86" t="s">
        <v>147</v>
      </c>
      <c r="B86" t="s">
        <v>353</v>
      </c>
      <c r="C86" t="s">
        <v>245</v>
      </c>
      <c r="D86">
        <v>-82.33</v>
      </c>
      <c r="E86">
        <v>30.82</v>
      </c>
      <c r="F86" t="s">
        <v>63</v>
      </c>
      <c r="G86">
        <v>-82.128303500000001</v>
      </c>
      <c r="H86">
        <v>30.740499499999999</v>
      </c>
      <c r="I86">
        <v>320060</v>
      </c>
      <c r="J86">
        <v>20.701481000000001</v>
      </c>
      <c r="K86">
        <v>17.339979999999901</v>
      </c>
      <c r="L86">
        <v>25.341631</v>
      </c>
      <c r="M86">
        <v>18.989999999999998</v>
      </c>
      <c r="N86">
        <v>9.473312</v>
      </c>
      <c r="O86" t="s">
        <v>147</v>
      </c>
    </row>
    <row r="87" spans="1:18" x14ac:dyDescent="0.25">
      <c r="A87" t="s">
        <v>354</v>
      </c>
      <c r="B87" t="s">
        <v>355</v>
      </c>
      <c r="C87" t="s">
        <v>193</v>
      </c>
      <c r="D87">
        <v>-123.74</v>
      </c>
      <c r="E87">
        <v>47.77</v>
      </c>
      <c r="F87" t="s">
        <v>64</v>
      </c>
      <c r="G87">
        <v>-122.972702</v>
      </c>
      <c r="H87">
        <v>48.006500199999998</v>
      </c>
      <c r="I87">
        <v>42233</v>
      </c>
      <c r="J87">
        <v>13.2229799999999</v>
      </c>
      <c r="K87">
        <v>12.416880000000001</v>
      </c>
      <c r="L87">
        <v>14.928087</v>
      </c>
      <c r="M87">
        <v>11.71</v>
      </c>
      <c r="N87">
        <v>6.8825919999999998</v>
      </c>
      <c r="O87" t="s">
        <v>354</v>
      </c>
    </row>
    <row r="88" spans="1:18" x14ac:dyDescent="0.25">
      <c r="A88" t="s">
        <v>148</v>
      </c>
      <c r="B88" t="s">
        <v>356</v>
      </c>
      <c r="C88" t="s">
        <v>259</v>
      </c>
      <c r="D88">
        <v>-79.650000000000006</v>
      </c>
      <c r="E88">
        <v>38.99</v>
      </c>
      <c r="F88" t="s">
        <v>24</v>
      </c>
      <c r="G88">
        <v>-79.426101700000004</v>
      </c>
      <c r="H88">
        <v>39.105300899999897</v>
      </c>
      <c r="I88">
        <v>326139</v>
      </c>
      <c r="J88">
        <v>21.586293999999999</v>
      </c>
      <c r="K88">
        <v>15.10712</v>
      </c>
      <c r="L88">
        <v>28.288017</v>
      </c>
      <c r="M88">
        <v>20.54</v>
      </c>
      <c r="N88">
        <v>8.9243679999999994</v>
      </c>
      <c r="O88" t="s">
        <v>148</v>
      </c>
    </row>
    <row r="89" spans="1:18" x14ac:dyDescent="0.25">
      <c r="A89" t="s">
        <v>357</v>
      </c>
      <c r="B89" t="s">
        <v>358</v>
      </c>
      <c r="C89" t="s">
        <v>193</v>
      </c>
      <c r="D89">
        <v>-120.44</v>
      </c>
      <c r="E89">
        <v>48.89</v>
      </c>
      <c r="F89" t="s">
        <v>65</v>
      </c>
      <c r="G89">
        <v>-119.927498</v>
      </c>
      <c r="H89">
        <v>48.387699099999999</v>
      </c>
      <c r="I89">
        <v>61231</v>
      </c>
      <c r="J89">
        <v>9.2707179999999898</v>
      </c>
      <c r="K89">
        <v>8.8005999999999993</v>
      </c>
      <c r="L89">
        <v>10.406499</v>
      </c>
      <c r="M89">
        <v>8.6300000000000008</v>
      </c>
      <c r="N89">
        <v>5.9650410000000003</v>
      </c>
      <c r="O89" t="s">
        <v>357</v>
      </c>
    </row>
    <row r="90" spans="1:18" x14ac:dyDescent="0.25">
      <c r="A90" t="s">
        <v>149</v>
      </c>
      <c r="B90" t="s">
        <v>359</v>
      </c>
      <c r="C90" t="s">
        <v>205</v>
      </c>
      <c r="D90">
        <v>-105.62</v>
      </c>
      <c r="E90">
        <v>35.9</v>
      </c>
      <c r="F90" t="s">
        <v>103</v>
      </c>
      <c r="G90">
        <v>-105.452003</v>
      </c>
      <c r="H90">
        <v>36.585399600000002</v>
      </c>
      <c r="I90">
        <v>139107</v>
      </c>
      <c r="J90">
        <v>6.9580839999999897</v>
      </c>
      <c r="K90">
        <v>6.4241000000000001</v>
      </c>
      <c r="L90">
        <v>7.3548780000000002</v>
      </c>
      <c r="M90">
        <v>5.83</v>
      </c>
      <c r="N90">
        <v>3.5345260000000001</v>
      </c>
      <c r="O90" t="s">
        <v>149</v>
      </c>
    </row>
    <row r="91" spans="1:18" x14ac:dyDescent="0.25">
      <c r="A91" t="s">
        <v>360</v>
      </c>
      <c r="B91" t="s">
        <v>361</v>
      </c>
      <c r="C91" t="s">
        <v>241</v>
      </c>
      <c r="D91">
        <v>-109.79</v>
      </c>
      <c r="E91">
        <v>34.99</v>
      </c>
      <c r="F91" t="s">
        <v>66</v>
      </c>
      <c r="G91">
        <v>-109.769203</v>
      </c>
      <c r="H91">
        <v>35.077701599999997</v>
      </c>
      <c r="I91">
        <v>105097</v>
      </c>
      <c r="J91">
        <v>9.1691520000000004</v>
      </c>
      <c r="K91">
        <v>8.2367699999999999</v>
      </c>
      <c r="L91">
        <v>9.8171490000000006</v>
      </c>
      <c r="M91">
        <v>7.57</v>
      </c>
      <c r="N91">
        <v>4.2066400000000002</v>
      </c>
      <c r="O91" t="s">
        <v>360</v>
      </c>
    </row>
    <row r="92" spans="1:18" x14ac:dyDescent="0.25">
      <c r="A92" t="s">
        <v>362</v>
      </c>
      <c r="B92" t="s">
        <v>363</v>
      </c>
      <c r="C92" t="s">
        <v>241</v>
      </c>
      <c r="D92">
        <v>-111.8</v>
      </c>
      <c r="E92">
        <v>34.31</v>
      </c>
      <c r="F92" t="s">
        <v>39</v>
      </c>
      <c r="G92">
        <v>-111.683196999999</v>
      </c>
      <c r="H92">
        <v>34.340499899999998</v>
      </c>
      <c r="I92">
        <v>90092</v>
      </c>
      <c r="J92">
        <v>9.9640509999999995</v>
      </c>
      <c r="K92">
        <v>8.96129</v>
      </c>
      <c r="L92">
        <v>11.190667999999899</v>
      </c>
      <c r="M92">
        <v>8.8000000000000007</v>
      </c>
      <c r="N92">
        <v>5.2225159999999997</v>
      </c>
      <c r="O92" t="s">
        <v>362</v>
      </c>
    </row>
    <row r="93" spans="1:18" x14ac:dyDescent="0.25">
      <c r="A93" t="s">
        <v>364</v>
      </c>
      <c r="B93" t="s">
        <v>365</v>
      </c>
      <c r="C93" t="s">
        <v>190</v>
      </c>
      <c r="D93">
        <v>-121.19</v>
      </c>
      <c r="E93">
        <v>36.479999999999997</v>
      </c>
      <c r="F93" t="s">
        <v>67</v>
      </c>
      <c r="G93">
        <v>-121.156798999999</v>
      </c>
      <c r="H93">
        <v>36.483299299999999</v>
      </c>
      <c r="I93">
        <v>24127</v>
      </c>
      <c r="J93">
        <v>14.788217</v>
      </c>
      <c r="K93">
        <v>13.29013</v>
      </c>
      <c r="L93">
        <v>17.019344</v>
      </c>
      <c r="M93">
        <v>12.99</v>
      </c>
      <c r="N93">
        <v>6.9557380000000002</v>
      </c>
      <c r="O93" t="s">
        <v>364</v>
      </c>
    </row>
    <row r="94" spans="1:18" x14ac:dyDescent="0.25">
      <c r="A94" t="s">
        <v>366</v>
      </c>
      <c r="B94" t="s">
        <v>367</v>
      </c>
      <c r="C94" t="s">
        <v>190</v>
      </c>
      <c r="D94">
        <v>-122.9</v>
      </c>
      <c r="E94">
        <v>38.06</v>
      </c>
      <c r="F94" t="s">
        <v>68</v>
      </c>
      <c r="G94">
        <v>-122.908501</v>
      </c>
      <c r="H94">
        <v>38.122398400000002</v>
      </c>
      <c r="I94">
        <v>16145</v>
      </c>
      <c r="J94">
        <v>17.017472999999999</v>
      </c>
      <c r="K94">
        <v>15.4498</v>
      </c>
      <c r="L94">
        <v>19.382435000000001</v>
      </c>
      <c r="M94">
        <v>15.53</v>
      </c>
      <c r="N94">
        <v>9.7514140000000005</v>
      </c>
      <c r="O94" t="s">
        <v>366</v>
      </c>
    </row>
    <row r="95" spans="1:18" x14ac:dyDescent="0.25">
      <c r="A95" t="s">
        <v>150</v>
      </c>
      <c r="B95" t="s">
        <v>368</v>
      </c>
      <c r="C95" t="s">
        <v>282</v>
      </c>
      <c r="D95">
        <v>-71.34</v>
      </c>
      <c r="E95">
        <v>44.2</v>
      </c>
      <c r="F95" t="s">
        <v>30</v>
      </c>
      <c r="G95">
        <v>-71.217697099999995</v>
      </c>
      <c r="H95">
        <v>44.308200799999902</v>
      </c>
      <c r="I95">
        <v>370199</v>
      </c>
      <c r="J95">
        <v>15.427806</v>
      </c>
      <c r="K95">
        <v>12.405099999999999</v>
      </c>
      <c r="L95">
        <v>21.925854000000001</v>
      </c>
      <c r="M95">
        <v>17.07</v>
      </c>
      <c r="N95">
        <v>9.7788089999999901</v>
      </c>
      <c r="O95" t="s">
        <v>150</v>
      </c>
    </row>
    <row r="96" spans="1:18" x14ac:dyDescent="0.25">
      <c r="A96" t="s">
        <v>369</v>
      </c>
      <c r="B96" t="s">
        <v>370</v>
      </c>
      <c r="C96" t="s">
        <v>190</v>
      </c>
      <c r="D96">
        <v>-119.81</v>
      </c>
      <c r="E96">
        <v>34.76</v>
      </c>
      <c r="F96" t="s">
        <v>69</v>
      </c>
      <c r="G96">
        <v>-120.007401</v>
      </c>
      <c r="H96">
        <v>34.733898199999999</v>
      </c>
      <c r="I96">
        <v>29109</v>
      </c>
      <c r="J96">
        <v>15.049289999999999</v>
      </c>
      <c r="K96">
        <v>13.088939999999999</v>
      </c>
      <c r="M96">
        <v>2.74</v>
      </c>
      <c r="N96">
        <v>6.8544609999999997</v>
      </c>
      <c r="O96" t="s">
        <v>369</v>
      </c>
    </row>
    <row r="97" spans="1:15" x14ac:dyDescent="0.25">
      <c r="A97" t="s">
        <v>151</v>
      </c>
      <c r="B97" t="s">
        <v>371</v>
      </c>
      <c r="C97" t="s">
        <v>210</v>
      </c>
      <c r="D97">
        <v>-105.95</v>
      </c>
      <c r="E97">
        <v>40.69</v>
      </c>
      <c r="F97" t="s">
        <v>60</v>
      </c>
      <c r="G97">
        <v>-106.676598</v>
      </c>
      <c r="H97">
        <v>40.538299600000002</v>
      </c>
      <c r="I97">
        <v>134144</v>
      </c>
      <c r="J97">
        <v>6.0531839999999999</v>
      </c>
      <c r="K97">
        <v>5.4928699999999999</v>
      </c>
      <c r="L97">
        <v>7.2896109999999998</v>
      </c>
      <c r="M97">
        <v>5.64</v>
      </c>
      <c r="N97">
        <v>3.1641879999999998</v>
      </c>
      <c r="O97" t="s">
        <v>151</v>
      </c>
    </row>
    <row r="98" spans="1:15" x14ac:dyDescent="0.25">
      <c r="A98" t="s">
        <v>372</v>
      </c>
      <c r="B98" t="s">
        <v>373</v>
      </c>
      <c r="C98" t="s">
        <v>223</v>
      </c>
      <c r="D98">
        <v>-111.78</v>
      </c>
      <c r="E98">
        <v>44.64</v>
      </c>
      <c r="F98" t="s">
        <v>107</v>
      </c>
      <c r="G98">
        <v>-110.4002</v>
      </c>
      <c r="H98">
        <v>44.565300000000001</v>
      </c>
      <c r="I98">
        <v>113184</v>
      </c>
      <c r="J98">
        <v>7.4113160000000002</v>
      </c>
      <c r="K98">
        <v>6.9357199999999999</v>
      </c>
      <c r="L98">
        <v>8.2961170000000006</v>
      </c>
      <c r="M98">
        <v>6.57</v>
      </c>
      <c r="N98">
        <v>3.9787919999999999</v>
      </c>
      <c r="O98" t="s">
        <v>372</v>
      </c>
    </row>
    <row r="99" spans="1:15" x14ac:dyDescent="0.25">
      <c r="A99" t="s">
        <v>374</v>
      </c>
      <c r="B99" t="s">
        <v>375</v>
      </c>
      <c r="C99" t="s">
        <v>190</v>
      </c>
      <c r="D99">
        <v>-124.03</v>
      </c>
      <c r="E99">
        <v>41.44</v>
      </c>
      <c r="F99" t="s">
        <v>70</v>
      </c>
      <c r="G99">
        <v>-124.0839</v>
      </c>
      <c r="H99">
        <v>41.560798599999998</v>
      </c>
      <c r="I99">
        <v>17178</v>
      </c>
      <c r="J99">
        <v>13.358444</v>
      </c>
      <c r="K99">
        <v>12.81382</v>
      </c>
      <c r="L99">
        <v>13.640923000000001</v>
      </c>
      <c r="M99">
        <v>11.6</v>
      </c>
      <c r="N99">
        <v>8.5403020000000005</v>
      </c>
      <c r="O99" t="s">
        <v>374</v>
      </c>
    </row>
    <row r="100" spans="1:15" x14ac:dyDescent="0.25">
      <c r="A100" t="s">
        <v>152</v>
      </c>
      <c r="B100" t="s">
        <v>376</v>
      </c>
      <c r="C100" t="s">
        <v>187</v>
      </c>
      <c r="D100">
        <v>-66.94</v>
      </c>
      <c r="E100">
        <v>44.85</v>
      </c>
      <c r="F100" t="s">
        <v>58</v>
      </c>
      <c r="G100">
        <v>-67.266098</v>
      </c>
      <c r="H100">
        <v>45.125900299999998</v>
      </c>
      <c r="I100">
        <v>392214</v>
      </c>
      <c r="J100">
        <v>15.797770999999999</v>
      </c>
      <c r="K100">
        <v>13.90479</v>
      </c>
      <c r="L100">
        <v>20.659773000000001</v>
      </c>
      <c r="M100">
        <v>16.38</v>
      </c>
      <c r="N100">
        <v>9.96903399999999</v>
      </c>
      <c r="O100" t="s">
        <v>152</v>
      </c>
    </row>
    <row r="101" spans="1:15" x14ac:dyDescent="0.25">
      <c r="A101" t="s">
        <v>153</v>
      </c>
      <c r="B101" t="s">
        <v>377</v>
      </c>
      <c r="C101" t="s">
        <v>378</v>
      </c>
      <c r="D101">
        <v>-79.489999999999995</v>
      </c>
      <c r="E101">
        <v>32.99</v>
      </c>
      <c r="F101" t="s">
        <v>71</v>
      </c>
      <c r="G101">
        <v>-79.657203699999997</v>
      </c>
      <c r="H101">
        <v>32.941001899999897</v>
      </c>
      <c r="I101">
        <v>336083</v>
      </c>
      <c r="J101">
        <v>21.483055</v>
      </c>
      <c r="K101">
        <v>17.350739999999998</v>
      </c>
      <c r="L101">
        <v>25.252942999999998</v>
      </c>
      <c r="M101">
        <v>19.07</v>
      </c>
      <c r="N101">
        <v>9.7875309999999995</v>
      </c>
      <c r="O101" t="s">
        <v>153</v>
      </c>
    </row>
    <row r="102" spans="1:15" x14ac:dyDescent="0.25">
      <c r="A102" t="s">
        <v>154</v>
      </c>
      <c r="B102" t="s">
        <v>379</v>
      </c>
      <c r="C102" t="s">
        <v>210</v>
      </c>
      <c r="D102">
        <v>-105.7</v>
      </c>
      <c r="E102">
        <v>40.35</v>
      </c>
      <c r="F102" t="s">
        <v>72</v>
      </c>
      <c r="G102">
        <v>-105.5457</v>
      </c>
      <c r="H102">
        <v>40.278301200000001</v>
      </c>
      <c r="I102">
        <v>142141</v>
      </c>
      <c r="J102">
        <v>9.2119869999999899</v>
      </c>
      <c r="K102">
        <v>8.1979100000000003</v>
      </c>
      <c r="L102">
        <v>11.118945</v>
      </c>
      <c r="M102">
        <v>8.64</v>
      </c>
      <c r="N102">
        <v>4.9339019999999998</v>
      </c>
      <c r="O102" t="s">
        <v>154</v>
      </c>
    </row>
    <row r="103" spans="1:15" x14ac:dyDescent="0.25">
      <c r="A103" t="s">
        <v>155</v>
      </c>
      <c r="B103" t="s">
        <v>380</v>
      </c>
      <c r="C103" t="s">
        <v>205</v>
      </c>
      <c r="D103">
        <v>-104.41</v>
      </c>
      <c r="E103">
        <v>33.6</v>
      </c>
      <c r="F103" t="s">
        <v>73</v>
      </c>
      <c r="G103">
        <v>-104.40419799999999</v>
      </c>
      <c r="H103">
        <v>33.459800699999903</v>
      </c>
      <c r="I103">
        <v>144077</v>
      </c>
      <c r="J103">
        <v>15.306785999999899</v>
      </c>
      <c r="K103">
        <v>14.69206</v>
      </c>
      <c r="L103">
        <v>16.542674999999999</v>
      </c>
      <c r="M103">
        <v>12.12</v>
      </c>
      <c r="N103">
        <v>5.4981549999999997</v>
      </c>
      <c r="O103" t="s">
        <v>155</v>
      </c>
    </row>
    <row r="104" spans="1:15" x14ac:dyDescent="0.25">
      <c r="A104" t="s">
        <v>381</v>
      </c>
      <c r="B104" t="s">
        <v>382</v>
      </c>
      <c r="C104" t="s">
        <v>190</v>
      </c>
      <c r="D104">
        <v>-116.84</v>
      </c>
      <c r="E104">
        <v>34.119999999999997</v>
      </c>
      <c r="F104" t="s">
        <v>75</v>
      </c>
      <c r="G104">
        <v>-116.9132</v>
      </c>
      <c r="H104">
        <v>34.193901099999998</v>
      </c>
      <c r="I104">
        <v>50099</v>
      </c>
      <c r="J104">
        <v>15.73817</v>
      </c>
      <c r="K104">
        <v>13.27534</v>
      </c>
      <c r="L104">
        <v>20.433996</v>
      </c>
      <c r="M104">
        <v>14.74</v>
      </c>
      <c r="N104">
        <v>6.1930769999999997</v>
      </c>
      <c r="O104" t="s">
        <v>381</v>
      </c>
    </row>
    <row r="105" spans="1:15" x14ac:dyDescent="0.25">
      <c r="A105" t="s">
        <v>383</v>
      </c>
      <c r="B105" t="s">
        <v>384</v>
      </c>
      <c r="C105" t="s">
        <v>190</v>
      </c>
      <c r="D105">
        <v>-116.64</v>
      </c>
      <c r="E105">
        <v>33.75</v>
      </c>
      <c r="F105" t="s">
        <v>75</v>
      </c>
      <c r="G105">
        <v>-116.9132</v>
      </c>
      <c r="H105">
        <v>34.193901099999998</v>
      </c>
      <c r="I105">
        <v>50099</v>
      </c>
      <c r="J105">
        <v>15.73817</v>
      </c>
      <c r="K105">
        <v>13.27534</v>
      </c>
      <c r="L105">
        <v>20.433996</v>
      </c>
      <c r="M105">
        <v>14.74</v>
      </c>
      <c r="N105">
        <v>6.1930769999999997</v>
      </c>
      <c r="O105" t="s">
        <v>383</v>
      </c>
    </row>
    <row r="106" spans="1:15" x14ac:dyDescent="0.25">
      <c r="A106" t="s">
        <v>156</v>
      </c>
      <c r="B106" t="s">
        <v>385</v>
      </c>
      <c r="C106" t="s">
        <v>238</v>
      </c>
      <c r="D106">
        <v>-84.15</v>
      </c>
      <c r="E106">
        <v>30.11</v>
      </c>
      <c r="F106" t="s">
        <v>77</v>
      </c>
      <c r="G106">
        <v>-84.161399799999998</v>
      </c>
      <c r="H106">
        <v>30.0925999</v>
      </c>
      <c r="I106">
        <v>305051</v>
      </c>
      <c r="J106">
        <v>20.113524999999999</v>
      </c>
      <c r="K106">
        <v>16.846139999999998</v>
      </c>
      <c r="M106">
        <v>3.68</v>
      </c>
      <c r="N106">
        <v>9.1895880000000005</v>
      </c>
      <c r="O106" t="s">
        <v>156</v>
      </c>
    </row>
    <row r="107" spans="1:15" x14ac:dyDescent="0.25">
      <c r="A107" t="s">
        <v>157</v>
      </c>
      <c r="B107" t="s">
        <v>386</v>
      </c>
      <c r="C107" t="s">
        <v>205</v>
      </c>
      <c r="D107">
        <v>-106.81</v>
      </c>
      <c r="E107">
        <v>36.11</v>
      </c>
      <c r="F107" t="s">
        <v>78</v>
      </c>
      <c r="G107">
        <v>-106.84470399999999</v>
      </c>
      <c r="H107">
        <v>36.013900799999902</v>
      </c>
      <c r="I107">
        <v>128103</v>
      </c>
      <c r="J107">
        <v>6.8179220000000003</v>
      </c>
      <c r="K107">
        <v>6.3544299999999998</v>
      </c>
      <c r="L107">
        <v>7.6584859999999999</v>
      </c>
      <c r="M107">
        <v>5.94</v>
      </c>
      <c r="N107">
        <v>3.360849</v>
      </c>
      <c r="O107" t="s">
        <v>157</v>
      </c>
    </row>
    <row r="108" spans="1:15" x14ac:dyDescent="0.25">
      <c r="A108" t="s">
        <v>387</v>
      </c>
      <c r="B108" t="s">
        <v>388</v>
      </c>
      <c r="C108" t="s">
        <v>251</v>
      </c>
      <c r="D108">
        <v>-115.06</v>
      </c>
      <c r="E108">
        <v>43.99</v>
      </c>
      <c r="F108" t="s">
        <v>79</v>
      </c>
      <c r="G108">
        <v>-114.92710099999999</v>
      </c>
      <c r="H108">
        <v>44.170501700000003</v>
      </c>
      <c r="I108">
        <v>83186</v>
      </c>
      <c r="J108">
        <v>8.7124670000000002</v>
      </c>
      <c r="K108">
        <v>8.4992000000000001</v>
      </c>
      <c r="L108">
        <v>9.6181079999999994</v>
      </c>
      <c r="M108">
        <v>7.64</v>
      </c>
      <c r="N108">
        <v>4.6700780000000002</v>
      </c>
      <c r="O108" t="s">
        <v>387</v>
      </c>
    </row>
    <row r="109" spans="1:15" x14ac:dyDescent="0.25">
      <c r="A109" t="s">
        <v>389</v>
      </c>
      <c r="B109" t="s">
        <v>390</v>
      </c>
      <c r="C109" t="s">
        <v>196</v>
      </c>
      <c r="D109">
        <v>-112.74</v>
      </c>
      <c r="E109">
        <v>47.16</v>
      </c>
      <c r="F109" t="s">
        <v>57</v>
      </c>
      <c r="G109">
        <v>-113.154404</v>
      </c>
      <c r="H109">
        <v>47.122199999999999</v>
      </c>
      <c r="I109">
        <v>100210</v>
      </c>
      <c r="J109">
        <v>9.831887</v>
      </c>
      <c r="K109">
        <v>9.6085799999999999</v>
      </c>
      <c r="L109">
        <v>10.844827</v>
      </c>
      <c r="M109">
        <v>8.68</v>
      </c>
      <c r="N109">
        <v>5.4296699999999998</v>
      </c>
      <c r="O109" t="s">
        <v>389</v>
      </c>
    </row>
    <row r="110" spans="1:15" x14ac:dyDescent="0.25">
      <c r="A110" t="s">
        <v>391</v>
      </c>
      <c r="B110" t="s">
        <v>392</v>
      </c>
      <c r="C110" t="s">
        <v>196</v>
      </c>
      <c r="D110">
        <v>-114.86</v>
      </c>
      <c r="E110">
        <v>46.12</v>
      </c>
      <c r="F110" t="s">
        <v>89</v>
      </c>
      <c r="G110">
        <v>-114.00009900000001</v>
      </c>
      <c r="H110">
        <v>45.859798400000003</v>
      </c>
      <c r="I110">
        <v>92200</v>
      </c>
      <c r="J110">
        <v>8.7497310000000006</v>
      </c>
      <c r="K110">
        <v>8.4792500000000004</v>
      </c>
      <c r="L110">
        <v>10.062021</v>
      </c>
      <c r="M110">
        <v>8.23</v>
      </c>
      <c r="N110">
        <v>5.4843209999999996</v>
      </c>
      <c r="O110" t="s">
        <v>391</v>
      </c>
    </row>
    <row r="111" spans="1:15" x14ac:dyDescent="0.25">
      <c r="A111" t="s">
        <v>158</v>
      </c>
      <c r="B111" t="s">
        <v>393</v>
      </c>
      <c r="C111" t="s">
        <v>296</v>
      </c>
      <c r="D111">
        <v>-86.09</v>
      </c>
      <c r="E111">
        <v>46.25</v>
      </c>
      <c r="F111" t="s">
        <v>80</v>
      </c>
      <c r="G111">
        <v>-85.950302100000002</v>
      </c>
      <c r="H111">
        <v>46.288898500000002</v>
      </c>
      <c r="I111">
        <v>272198</v>
      </c>
      <c r="J111">
        <v>19.839821000000001</v>
      </c>
      <c r="K111">
        <v>16.866160000000001</v>
      </c>
      <c r="L111">
        <v>23.622209999999999</v>
      </c>
      <c r="M111">
        <v>18.62</v>
      </c>
      <c r="N111">
        <v>11.10979</v>
      </c>
      <c r="O111" t="s">
        <v>158</v>
      </c>
    </row>
    <row r="112" spans="1:15" x14ac:dyDescent="0.25">
      <c r="A112" t="s">
        <v>394</v>
      </c>
      <c r="B112" t="s">
        <v>395</v>
      </c>
      <c r="C112" t="s">
        <v>190</v>
      </c>
      <c r="D112">
        <v>-118.56</v>
      </c>
      <c r="E112">
        <v>36.51</v>
      </c>
      <c r="F112" t="s">
        <v>81</v>
      </c>
      <c r="G112">
        <v>-118.82910200000001</v>
      </c>
      <c r="H112">
        <v>36.489398999999999</v>
      </c>
      <c r="I112">
        <v>41122</v>
      </c>
      <c r="J112">
        <v>19.953213000000002</v>
      </c>
      <c r="K112">
        <v>16.362779999999901</v>
      </c>
      <c r="L112">
        <v>23.233089</v>
      </c>
      <c r="M112">
        <v>16.45</v>
      </c>
      <c r="N112">
        <v>6.2874569999999999</v>
      </c>
      <c r="O112" t="s">
        <v>394</v>
      </c>
    </row>
    <row r="113" spans="1:15" x14ac:dyDescent="0.25">
      <c r="A113" t="s">
        <v>159</v>
      </c>
      <c r="B113" t="s">
        <v>396</v>
      </c>
      <c r="C113" t="s">
        <v>301</v>
      </c>
      <c r="D113">
        <v>-78.489999999999995</v>
      </c>
      <c r="E113">
        <v>38.47</v>
      </c>
      <c r="F113" t="s">
        <v>82</v>
      </c>
      <c r="G113">
        <v>-78.4347992</v>
      </c>
      <c r="H113">
        <v>38.522899600000002</v>
      </c>
      <c r="I113">
        <v>334136</v>
      </c>
      <c r="J113">
        <v>20.720102000000001</v>
      </c>
      <c r="K113">
        <v>14.25619</v>
      </c>
      <c r="L113">
        <v>28.322496000000001</v>
      </c>
      <c r="M113">
        <v>20.8</v>
      </c>
      <c r="N113">
        <v>9.5203449999999901</v>
      </c>
      <c r="O113" t="s">
        <v>159</v>
      </c>
    </row>
    <row r="114" spans="1:15" x14ac:dyDescent="0.25">
      <c r="A114" t="s">
        <v>160</v>
      </c>
      <c r="B114" t="s">
        <v>397</v>
      </c>
      <c r="C114" t="s">
        <v>398</v>
      </c>
      <c r="D114">
        <v>-87.44</v>
      </c>
      <c r="E114">
        <v>34.32</v>
      </c>
      <c r="F114" t="s">
        <v>86</v>
      </c>
      <c r="G114">
        <v>-87.338798499999996</v>
      </c>
      <c r="H114">
        <v>34.343299899999998</v>
      </c>
      <c r="I114">
        <v>275087</v>
      </c>
      <c r="J114">
        <v>21.669695000000001</v>
      </c>
      <c r="K114">
        <v>17.642299999999999</v>
      </c>
      <c r="L114">
        <v>27.705966999999902</v>
      </c>
      <c r="M114">
        <v>20.440000000000001</v>
      </c>
      <c r="N114">
        <v>9.5527179999999898</v>
      </c>
      <c r="O114" t="s">
        <v>160</v>
      </c>
    </row>
    <row r="115" spans="1:15" x14ac:dyDescent="0.25">
      <c r="A115" t="s">
        <v>399</v>
      </c>
      <c r="B115" t="s">
        <v>400</v>
      </c>
      <c r="C115" t="s">
        <v>190</v>
      </c>
      <c r="D115">
        <v>-120.2</v>
      </c>
      <c r="E115">
        <v>41.31</v>
      </c>
      <c r="F115" t="s">
        <v>47</v>
      </c>
      <c r="G115">
        <v>-121.506798</v>
      </c>
      <c r="H115">
        <v>41.711700399999998</v>
      </c>
      <c r="I115">
        <v>35174</v>
      </c>
      <c r="J115">
        <v>9.8662360000000007</v>
      </c>
      <c r="K115">
        <v>9.5279199999999999</v>
      </c>
      <c r="L115">
        <v>11.286607999999999</v>
      </c>
      <c r="M115">
        <v>9.24</v>
      </c>
      <c r="N115">
        <v>6.1591500000000003</v>
      </c>
      <c r="O115" t="s">
        <v>399</v>
      </c>
    </row>
    <row r="116" spans="1:15" x14ac:dyDescent="0.25">
      <c r="A116" t="s">
        <v>401</v>
      </c>
      <c r="B116" t="s">
        <v>402</v>
      </c>
      <c r="C116" t="s">
        <v>248</v>
      </c>
      <c r="D116">
        <v>-118.74</v>
      </c>
      <c r="E116">
        <v>44.29</v>
      </c>
      <c r="F116" t="s">
        <v>88</v>
      </c>
      <c r="G116">
        <v>-118.512901</v>
      </c>
      <c r="H116">
        <v>45.224899299999997</v>
      </c>
      <c r="I116">
        <v>62200</v>
      </c>
      <c r="J116">
        <v>11.921177</v>
      </c>
      <c r="K116">
        <v>10.98587</v>
      </c>
      <c r="L116">
        <v>14.531528</v>
      </c>
      <c r="M116">
        <v>11.35</v>
      </c>
      <c r="N116">
        <v>6.5855889999999997</v>
      </c>
      <c r="O116" t="s">
        <v>401</v>
      </c>
    </row>
    <row r="117" spans="1:15" x14ac:dyDescent="0.25">
      <c r="A117" t="s">
        <v>403</v>
      </c>
      <c r="B117" t="s">
        <v>404</v>
      </c>
      <c r="C117" t="s">
        <v>241</v>
      </c>
      <c r="D117">
        <v>-111.27</v>
      </c>
      <c r="E117">
        <v>33.5</v>
      </c>
      <c r="F117" t="s">
        <v>94</v>
      </c>
      <c r="G117">
        <v>-111.106796</v>
      </c>
      <c r="H117">
        <v>33.654800399999999</v>
      </c>
      <c r="I117">
        <v>93085</v>
      </c>
      <c r="J117">
        <v>11.043806999999999</v>
      </c>
      <c r="K117">
        <v>10.164289999999999</v>
      </c>
      <c r="L117">
        <v>11.344352000000001</v>
      </c>
      <c r="M117">
        <v>8.83</v>
      </c>
      <c r="N117">
        <v>5.0579390000000002</v>
      </c>
      <c r="O117" t="s">
        <v>403</v>
      </c>
    </row>
    <row r="118" spans="1:15" x14ac:dyDescent="0.25">
      <c r="A118" t="s">
        <v>161</v>
      </c>
      <c r="B118" t="s">
        <v>405</v>
      </c>
      <c r="C118" t="s">
        <v>320</v>
      </c>
      <c r="D118">
        <v>-76.39</v>
      </c>
      <c r="E118">
        <v>35.39</v>
      </c>
      <c r="F118" t="s">
        <v>90</v>
      </c>
      <c r="G118">
        <v>-76.207496599999899</v>
      </c>
      <c r="H118">
        <v>35.451000200000003</v>
      </c>
      <c r="I118">
        <v>357111</v>
      </c>
      <c r="J118">
        <v>19.759922</v>
      </c>
      <c r="K118">
        <v>15.321910000000001</v>
      </c>
      <c r="M118">
        <v>3.92</v>
      </c>
      <c r="N118">
        <v>9.7915390000000002</v>
      </c>
      <c r="O118" t="s">
        <v>161</v>
      </c>
    </row>
    <row r="119" spans="1:15" x14ac:dyDescent="0.25">
      <c r="A119" t="s">
        <v>406</v>
      </c>
      <c r="B119" t="s">
        <v>407</v>
      </c>
      <c r="C119" t="s">
        <v>241</v>
      </c>
      <c r="D119">
        <v>-112.09</v>
      </c>
      <c r="E119">
        <v>35.01</v>
      </c>
      <c r="F119" t="s">
        <v>91</v>
      </c>
      <c r="G119">
        <v>-111.9692</v>
      </c>
      <c r="H119">
        <v>35.140598299999901</v>
      </c>
      <c r="I119">
        <v>89100</v>
      </c>
      <c r="J119">
        <v>11.472149999999999</v>
      </c>
      <c r="K119">
        <v>10.807029999999999</v>
      </c>
      <c r="L119">
        <v>12.1569419999999</v>
      </c>
      <c r="M119">
        <v>9.17</v>
      </c>
      <c r="N119">
        <v>4.6844150000000004</v>
      </c>
      <c r="O119" t="s">
        <v>406</v>
      </c>
    </row>
    <row r="120" spans="1:15" x14ac:dyDescent="0.25">
      <c r="A120" t="s">
        <v>408</v>
      </c>
      <c r="B120" t="s">
        <v>409</v>
      </c>
      <c r="C120" t="s">
        <v>223</v>
      </c>
      <c r="D120">
        <v>-110.17</v>
      </c>
      <c r="E120">
        <v>44.04</v>
      </c>
      <c r="F120" t="s">
        <v>107</v>
      </c>
      <c r="G120">
        <v>-110.4002</v>
      </c>
      <c r="H120">
        <v>44.565300000000001</v>
      </c>
      <c r="I120">
        <v>113184</v>
      </c>
      <c r="J120">
        <v>7.4113160000000002</v>
      </c>
      <c r="K120">
        <v>6.9357199999999999</v>
      </c>
      <c r="L120">
        <v>8.2961170000000006</v>
      </c>
      <c r="M120">
        <v>6.57</v>
      </c>
      <c r="N120">
        <v>3.9787919999999999</v>
      </c>
      <c r="O120" t="s">
        <v>408</v>
      </c>
    </row>
    <row r="121" spans="1:15" x14ac:dyDescent="0.25">
      <c r="A121" t="s">
        <v>410</v>
      </c>
      <c r="B121" t="s">
        <v>411</v>
      </c>
      <c r="C121" t="s">
        <v>248</v>
      </c>
      <c r="D121">
        <v>-121.91</v>
      </c>
      <c r="E121">
        <v>44.04</v>
      </c>
      <c r="F121" t="s">
        <v>93</v>
      </c>
      <c r="G121">
        <v>-122.043404</v>
      </c>
      <c r="H121">
        <v>44.291000399999902</v>
      </c>
      <c r="I121">
        <v>38198</v>
      </c>
      <c r="J121">
        <v>11.445195999999999</v>
      </c>
      <c r="K121">
        <v>10.957739999999999</v>
      </c>
      <c r="L121">
        <v>12.795202</v>
      </c>
      <c r="M121">
        <v>10.6</v>
      </c>
      <c r="N121">
        <v>7.3021229999999999</v>
      </c>
      <c r="O121" t="s">
        <v>410</v>
      </c>
    </row>
    <row r="122" spans="1:15" x14ac:dyDescent="0.25">
      <c r="A122" t="s">
        <v>412</v>
      </c>
      <c r="B122" t="s">
        <v>413</v>
      </c>
      <c r="C122" t="s">
        <v>190</v>
      </c>
      <c r="D122">
        <v>-121.58</v>
      </c>
      <c r="E122">
        <v>40.700000000000003</v>
      </c>
      <c r="F122" t="s">
        <v>48</v>
      </c>
      <c r="G122">
        <v>-121.576797</v>
      </c>
      <c r="H122">
        <v>40.539798699999999</v>
      </c>
      <c r="I122">
        <v>31164</v>
      </c>
      <c r="J122">
        <v>10.081377</v>
      </c>
      <c r="K122">
        <v>9.5699799999999993</v>
      </c>
      <c r="L122">
        <v>11.498302000000001</v>
      </c>
      <c r="M122">
        <v>9.36</v>
      </c>
      <c r="N122">
        <v>6.1405070000000004</v>
      </c>
      <c r="O122" t="s">
        <v>412</v>
      </c>
    </row>
    <row r="123" spans="1:15" x14ac:dyDescent="0.25">
      <c r="A123" t="s">
        <v>162</v>
      </c>
      <c r="B123" t="s">
        <v>414</v>
      </c>
      <c r="C123" t="s">
        <v>415</v>
      </c>
      <c r="D123">
        <v>-103.46</v>
      </c>
      <c r="E123">
        <v>46.96</v>
      </c>
      <c r="F123" t="s">
        <v>92</v>
      </c>
      <c r="G123">
        <v>-103.377701</v>
      </c>
      <c r="H123">
        <v>46.894798299999998</v>
      </c>
      <c r="I123">
        <v>161201</v>
      </c>
      <c r="J123">
        <v>15.708387</v>
      </c>
      <c r="K123">
        <v>14.419269999999999</v>
      </c>
      <c r="L123">
        <v>16.347467000000002</v>
      </c>
      <c r="M123">
        <v>12.19</v>
      </c>
      <c r="N123">
        <v>5.9602170000000001</v>
      </c>
      <c r="O123" t="s">
        <v>162</v>
      </c>
    </row>
    <row r="124" spans="1:15" x14ac:dyDescent="0.25">
      <c r="A124" t="s">
        <v>163</v>
      </c>
      <c r="B124" t="s">
        <v>416</v>
      </c>
      <c r="C124" t="s">
        <v>196</v>
      </c>
      <c r="D124">
        <v>-107.89</v>
      </c>
      <c r="E124">
        <v>47.54</v>
      </c>
      <c r="F124" t="s">
        <v>96</v>
      </c>
      <c r="G124">
        <v>-108.71959699999999</v>
      </c>
      <c r="H124">
        <v>47.582298299999998</v>
      </c>
      <c r="I124">
        <v>128210</v>
      </c>
      <c r="J124">
        <v>11.901258</v>
      </c>
      <c r="K124">
        <v>11.14507</v>
      </c>
      <c r="L124">
        <v>12.762916000000001</v>
      </c>
      <c r="M124">
        <v>10</v>
      </c>
      <c r="N124">
        <v>5.8673859999999998</v>
      </c>
      <c r="O124" t="s">
        <v>163</v>
      </c>
    </row>
    <row r="125" spans="1:15" x14ac:dyDescent="0.25">
      <c r="A125" t="s">
        <v>164</v>
      </c>
      <c r="B125" t="s">
        <v>417</v>
      </c>
      <c r="C125" t="s">
        <v>229</v>
      </c>
      <c r="D125">
        <v>-92.41</v>
      </c>
      <c r="E125">
        <v>36.17</v>
      </c>
      <c r="F125" t="s">
        <v>97</v>
      </c>
      <c r="G125">
        <v>-93.203002900000001</v>
      </c>
      <c r="H125">
        <v>35.825801800000001</v>
      </c>
      <c r="I125">
        <v>230098</v>
      </c>
      <c r="J125">
        <v>20.521255</v>
      </c>
      <c r="K125">
        <v>18.077400000000001</v>
      </c>
      <c r="L125">
        <v>24.250533999999998</v>
      </c>
      <c r="M125">
        <v>18.32</v>
      </c>
      <c r="N125">
        <v>9.4283590000000004</v>
      </c>
      <c r="O125" t="s">
        <v>164</v>
      </c>
    </row>
    <row r="126" spans="1:15" x14ac:dyDescent="0.25">
      <c r="A126" t="s">
        <v>418</v>
      </c>
      <c r="B126" t="s">
        <v>419</v>
      </c>
      <c r="C126" t="s">
        <v>190</v>
      </c>
      <c r="D126">
        <v>-121.6</v>
      </c>
      <c r="E126">
        <v>36.21</v>
      </c>
      <c r="F126" t="s">
        <v>67</v>
      </c>
      <c r="G126">
        <v>-121.156798999999</v>
      </c>
      <c r="H126">
        <v>36.483299299999999</v>
      </c>
      <c r="I126">
        <v>24127</v>
      </c>
      <c r="J126">
        <v>14.788217</v>
      </c>
      <c r="K126">
        <v>13.29013</v>
      </c>
      <c r="L126">
        <v>17.019344</v>
      </c>
      <c r="M126">
        <v>12.99</v>
      </c>
      <c r="N126">
        <v>6.9557380000000002</v>
      </c>
      <c r="O126" t="s">
        <v>418</v>
      </c>
    </row>
    <row r="127" spans="1:15" x14ac:dyDescent="0.25">
      <c r="A127" t="s">
        <v>165</v>
      </c>
      <c r="B127" t="s">
        <v>420</v>
      </c>
      <c r="C127" t="s">
        <v>210</v>
      </c>
      <c r="D127">
        <v>-107.21</v>
      </c>
      <c r="E127">
        <v>38.75</v>
      </c>
      <c r="F127" t="s">
        <v>104</v>
      </c>
      <c r="G127">
        <v>-106.82089999999999</v>
      </c>
      <c r="H127">
        <v>39.153598799999997</v>
      </c>
      <c r="I127">
        <v>131131</v>
      </c>
      <c r="J127">
        <v>5.7148529999999997</v>
      </c>
      <c r="K127">
        <v>5.1855599999999997</v>
      </c>
      <c r="L127">
        <v>6.2975779999999997</v>
      </c>
      <c r="M127">
        <v>4.99</v>
      </c>
      <c r="N127">
        <v>3.01863199999999</v>
      </c>
      <c r="O127" t="s">
        <v>165</v>
      </c>
    </row>
    <row r="128" spans="1:15" x14ac:dyDescent="0.25">
      <c r="A128" t="s">
        <v>421</v>
      </c>
      <c r="B128" t="s">
        <v>422</v>
      </c>
      <c r="C128" t="s">
        <v>210</v>
      </c>
      <c r="D128">
        <v>-107.25</v>
      </c>
      <c r="E128">
        <v>37.61</v>
      </c>
      <c r="F128" t="s">
        <v>100</v>
      </c>
      <c r="G128">
        <v>-107.79989599999899</v>
      </c>
      <c r="H128">
        <v>37.659400899999902</v>
      </c>
      <c r="I128">
        <v>123119</v>
      </c>
      <c r="J128">
        <v>6.8299000000000003</v>
      </c>
      <c r="K128">
        <v>6.3811</v>
      </c>
      <c r="L128">
        <v>7.8129399999999896</v>
      </c>
      <c r="M128">
        <v>6.28</v>
      </c>
      <c r="N128">
        <v>3.9755790000000002</v>
      </c>
      <c r="O128" t="s">
        <v>421</v>
      </c>
    </row>
    <row r="129" spans="1:15" x14ac:dyDescent="0.25">
      <c r="A129" t="s">
        <v>166</v>
      </c>
      <c r="B129" t="s">
        <v>423</v>
      </c>
      <c r="C129" t="s">
        <v>205</v>
      </c>
      <c r="D129">
        <v>-105.85</v>
      </c>
      <c r="E129">
        <v>33.479999999999997</v>
      </c>
      <c r="F129" t="s">
        <v>101</v>
      </c>
      <c r="G129">
        <v>-105.534897</v>
      </c>
      <c r="H129">
        <v>33.468700399999904</v>
      </c>
      <c r="I129">
        <v>136078</v>
      </c>
      <c r="J129">
        <v>10.581951999999999</v>
      </c>
      <c r="K129">
        <v>9.9811599999999991</v>
      </c>
      <c r="L129">
        <v>11.305533</v>
      </c>
      <c r="M129">
        <v>8.74</v>
      </c>
      <c r="N129">
        <v>4.8864869999999998</v>
      </c>
      <c r="O129" t="s">
        <v>166</v>
      </c>
    </row>
    <row r="130" spans="1:15" x14ac:dyDescent="0.25">
      <c r="A130" t="s">
        <v>424</v>
      </c>
      <c r="B130" t="s">
        <v>425</v>
      </c>
      <c r="C130" t="s">
        <v>193</v>
      </c>
      <c r="D130">
        <v>-121.49</v>
      </c>
      <c r="E130">
        <v>46.2</v>
      </c>
      <c r="F130" t="s">
        <v>102</v>
      </c>
      <c r="G130">
        <v>-121.38809999999999</v>
      </c>
      <c r="H130">
        <v>46.624298099999997</v>
      </c>
      <c r="I130">
        <v>48218</v>
      </c>
      <c r="J130">
        <v>9.0641490000000005</v>
      </c>
      <c r="K130">
        <v>8.56738</v>
      </c>
      <c r="L130">
        <v>10.478247999999899</v>
      </c>
      <c r="M130">
        <v>8.75</v>
      </c>
      <c r="N130">
        <v>6.1503750000000004</v>
      </c>
      <c r="O130" t="s">
        <v>424</v>
      </c>
    </row>
    <row r="131" spans="1:15" x14ac:dyDescent="0.25">
      <c r="A131" t="s">
        <v>167</v>
      </c>
      <c r="B131" t="s">
        <v>426</v>
      </c>
      <c r="C131" t="s">
        <v>205</v>
      </c>
      <c r="D131">
        <v>-105.4</v>
      </c>
      <c r="E131">
        <v>36.57</v>
      </c>
      <c r="F131" t="s">
        <v>103</v>
      </c>
      <c r="G131">
        <v>-105.452003</v>
      </c>
      <c r="H131">
        <v>36.585399600000002</v>
      </c>
      <c r="I131">
        <v>139107</v>
      </c>
      <c r="J131">
        <v>6.9580839999999897</v>
      </c>
      <c r="K131">
        <v>6.4241000000000001</v>
      </c>
      <c r="L131">
        <v>7.3548780000000002</v>
      </c>
      <c r="M131">
        <v>5.83</v>
      </c>
      <c r="N131">
        <v>3.5345260000000001</v>
      </c>
      <c r="O131" t="s">
        <v>167</v>
      </c>
    </row>
    <row r="132" spans="1:15" x14ac:dyDescent="0.25">
      <c r="A132" t="s">
        <v>168</v>
      </c>
      <c r="B132" t="s">
        <v>427</v>
      </c>
      <c r="C132" t="s">
        <v>203</v>
      </c>
      <c r="D132">
        <v>-103.47</v>
      </c>
      <c r="E132">
        <v>43.58</v>
      </c>
      <c r="F132" t="s">
        <v>105</v>
      </c>
      <c r="G132">
        <v>-103.48380299999999</v>
      </c>
      <c r="H132">
        <v>43.5575981</v>
      </c>
      <c r="I132">
        <v>158170</v>
      </c>
      <c r="J132">
        <v>12.314949</v>
      </c>
      <c r="K132">
        <v>10.869</v>
      </c>
      <c r="L132">
        <v>13.092317999999899</v>
      </c>
      <c r="M132">
        <v>10.11</v>
      </c>
      <c r="N132">
        <v>5.6410619999999998</v>
      </c>
      <c r="O132" t="s">
        <v>168</v>
      </c>
    </row>
    <row r="133" spans="1:15" x14ac:dyDescent="0.25">
      <c r="A133" t="s">
        <v>169</v>
      </c>
      <c r="B133" t="s">
        <v>428</v>
      </c>
      <c r="C133" t="s">
        <v>429</v>
      </c>
      <c r="D133">
        <v>-98.65</v>
      </c>
      <c r="E133">
        <v>34.75</v>
      </c>
      <c r="F133" t="s">
        <v>106</v>
      </c>
      <c r="G133">
        <v>-98.712997400000006</v>
      </c>
      <c r="H133">
        <v>34.7322998</v>
      </c>
      <c r="I133">
        <v>188087</v>
      </c>
      <c r="J133">
        <v>20.323965000000001</v>
      </c>
      <c r="K133">
        <v>17.942360000000001</v>
      </c>
      <c r="L133">
        <v>22.145191000000001</v>
      </c>
      <c r="M133">
        <v>16.059999999999999</v>
      </c>
      <c r="N133">
        <v>6.9242559999999997</v>
      </c>
      <c r="O133" t="s">
        <v>169</v>
      </c>
    </row>
    <row r="134" spans="1:15" x14ac:dyDescent="0.25">
      <c r="A134" t="s">
        <v>170</v>
      </c>
      <c r="B134" t="s">
        <v>430</v>
      </c>
      <c r="C134" t="s">
        <v>245</v>
      </c>
      <c r="D134">
        <v>-81.3</v>
      </c>
      <c r="E134">
        <v>31.33</v>
      </c>
      <c r="F134" t="s">
        <v>63</v>
      </c>
      <c r="G134">
        <v>-82.128303500000001</v>
      </c>
      <c r="H134">
        <v>30.740499499999999</v>
      </c>
      <c r="I134">
        <v>320060</v>
      </c>
      <c r="J134">
        <v>20.701481000000001</v>
      </c>
      <c r="K134">
        <v>17.339979999999901</v>
      </c>
      <c r="L134">
        <v>25.341631</v>
      </c>
      <c r="M134">
        <v>18.989999999999998</v>
      </c>
      <c r="N134">
        <v>9.473312</v>
      </c>
      <c r="O134" t="s">
        <v>170</v>
      </c>
    </row>
    <row r="135" spans="1:15" x14ac:dyDescent="0.25">
      <c r="A135" t="s">
        <v>431</v>
      </c>
      <c r="B135" t="s">
        <v>432</v>
      </c>
      <c r="C135" t="s">
        <v>223</v>
      </c>
      <c r="D135">
        <v>-110.51</v>
      </c>
      <c r="E135">
        <v>44.63</v>
      </c>
      <c r="F135" t="s">
        <v>107</v>
      </c>
      <c r="G135">
        <v>-110.4002</v>
      </c>
      <c r="H135">
        <v>44.565300000000001</v>
      </c>
      <c r="I135">
        <v>113184</v>
      </c>
      <c r="J135">
        <v>7.4113160000000002</v>
      </c>
      <c r="K135">
        <v>6.9357199999999999</v>
      </c>
      <c r="L135">
        <v>8.2961170000000006</v>
      </c>
      <c r="M135">
        <v>6.57</v>
      </c>
      <c r="N135">
        <v>3.9787919999999999</v>
      </c>
      <c r="O135" t="s">
        <v>431</v>
      </c>
    </row>
    <row r="136" spans="1:15" x14ac:dyDescent="0.25">
      <c r="A136" t="s">
        <v>433</v>
      </c>
      <c r="B136" t="s">
        <v>434</v>
      </c>
      <c r="C136" t="s">
        <v>190</v>
      </c>
      <c r="D136">
        <v>-122.96</v>
      </c>
      <c r="E136">
        <v>40.090000000000003</v>
      </c>
      <c r="F136" t="s">
        <v>95</v>
      </c>
      <c r="G136">
        <v>-122.804604</v>
      </c>
      <c r="H136">
        <v>40.786399799999998</v>
      </c>
      <c r="I136">
        <v>24168</v>
      </c>
      <c r="J136">
        <v>10.770678999999999</v>
      </c>
      <c r="K136">
        <v>10.1782</v>
      </c>
      <c r="L136">
        <v>11.966778999999899</v>
      </c>
      <c r="M136">
        <v>9.67</v>
      </c>
      <c r="N136">
        <v>6.2358630000000002</v>
      </c>
      <c r="O136" t="s">
        <v>433</v>
      </c>
    </row>
    <row r="137" spans="1:15" x14ac:dyDescent="0.25">
      <c r="A137" t="s">
        <v>435</v>
      </c>
      <c r="B137" t="s">
        <v>436</v>
      </c>
      <c r="C137" t="s">
        <v>190</v>
      </c>
      <c r="D137">
        <v>-119.54</v>
      </c>
      <c r="E137">
        <v>37.85</v>
      </c>
      <c r="F137" t="s">
        <v>108</v>
      </c>
      <c r="G137">
        <v>-119.70610000000001</v>
      </c>
      <c r="H137">
        <v>37.713298799999997</v>
      </c>
      <c r="I137">
        <v>38135</v>
      </c>
      <c r="J137">
        <v>12.311664</v>
      </c>
      <c r="K137">
        <v>11.281280000000001</v>
      </c>
      <c r="L137">
        <v>13.5232239999999</v>
      </c>
      <c r="M137">
        <v>10.63</v>
      </c>
      <c r="N137">
        <v>6.2906639999999996</v>
      </c>
      <c r="O137" t="s">
        <v>435</v>
      </c>
    </row>
    <row r="138" spans="1:15" x14ac:dyDescent="0.25">
      <c r="A138" t="s">
        <v>437</v>
      </c>
      <c r="B138" t="s">
        <v>438</v>
      </c>
      <c r="C138" t="s">
        <v>439</v>
      </c>
      <c r="D138">
        <v>-151.19</v>
      </c>
      <c r="E138">
        <v>63.31</v>
      </c>
      <c r="F138" t="s">
        <v>22</v>
      </c>
      <c r="G138">
        <v>-148.967499</v>
      </c>
      <c r="H138">
        <v>63.723300899999998</v>
      </c>
      <c r="I138">
        <v>-8</v>
      </c>
      <c r="J138">
        <v>7.7636250000000002</v>
      </c>
      <c r="L138">
        <v>7.0625450000000001</v>
      </c>
      <c r="M138">
        <v>6.15</v>
      </c>
      <c r="N138">
        <v>4.786206</v>
      </c>
      <c r="O138" t="s">
        <v>437</v>
      </c>
    </row>
    <row r="139" spans="1:15" x14ac:dyDescent="0.25">
      <c r="A139" t="s">
        <v>440</v>
      </c>
      <c r="B139" t="s">
        <v>441</v>
      </c>
      <c r="C139" t="s">
        <v>442</v>
      </c>
      <c r="D139">
        <v>-156.16</v>
      </c>
      <c r="E139">
        <v>20.71</v>
      </c>
      <c r="F139" t="s">
        <v>34</v>
      </c>
      <c r="G139">
        <v>-156.28230300000001</v>
      </c>
      <c r="H139">
        <v>20.8085995</v>
      </c>
      <c r="I139">
        <v>-8</v>
      </c>
      <c r="J139">
        <v>9.3541380000000007</v>
      </c>
      <c r="L139">
        <v>12.665194999999899</v>
      </c>
      <c r="M139">
        <v>9.51</v>
      </c>
      <c r="N139">
        <v>4.7764499999999996</v>
      </c>
      <c r="O139" t="s">
        <v>440</v>
      </c>
    </row>
    <row r="140" spans="1:15" x14ac:dyDescent="0.25">
      <c r="A140" t="s">
        <v>443</v>
      </c>
      <c r="B140" t="s">
        <v>444</v>
      </c>
      <c r="C140" t="s">
        <v>442</v>
      </c>
      <c r="D140">
        <v>-155.34</v>
      </c>
      <c r="E140">
        <v>19.41</v>
      </c>
      <c r="F140" t="s">
        <v>35</v>
      </c>
      <c r="G140">
        <v>-155.257904</v>
      </c>
      <c r="H140">
        <v>19.430900600000001</v>
      </c>
      <c r="I140">
        <v>-8</v>
      </c>
      <c r="J140">
        <v>21.132840999999999</v>
      </c>
      <c r="L140">
        <v>18.664479999999902</v>
      </c>
      <c r="M140">
        <v>13.46</v>
      </c>
      <c r="N140">
        <v>5.6442870000000003</v>
      </c>
      <c r="O140" t="s">
        <v>443</v>
      </c>
    </row>
    <row r="141" spans="1:15" x14ac:dyDescent="0.25">
      <c r="A141" t="s">
        <v>445</v>
      </c>
      <c r="B141" t="s">
        <v>446</v>
      </c>
      <c r="C141" t="s">
        <v>439</v>
      </c>
      <c r="D141">
        <v>-159.28</v>
      </c>
      <c r="E141">
        <v>54.91</v>
      </c>
      <c r="F141" t="s">
        <v>85</v>
      </c>
      <c r="G141">
        <v>-160.50630200000001</v>
      </c>
      <c r="H141">
        <v>55.325500499999997</v>
      </c>
      <c r="I141">
        <v>-8</v>
      </c>
      <c r="J141">
        <v>14.233231</v>
      </c>
      <c r="L141">
        <v>13.668709</v>
      </c>
      <c r="M141">
        <v>11.6</v>
      </c>
      <c r="N141">
        <v>8.4887250000000005</v>
      </c>
      <c r="O141" t="s">
        <v>445</v>
      </c>
    </row>
    <row r="142" spans="1:15" x14ac:dyDescent="0.25">
      <c r="A142" t="s">
        <v>447</v>
      </c>
      <c r="B142" t="s">
        <v>448</v>
      </c>
      <c r="C142" t="s">
        <v>439</v>
      </c>
      <c r="D142">
        <v>-152.61000000000001</v>
      </c>
      <c r="E142">
        <v>60.14</v>
      </c>
      <c r="F142" t="s">
        <v>46</v>
      </c>
      <c r="G142">
        <v>-152.665604</v>
      </c>
      <c r="H142">
        <v>59.992500300000003</v>
      </c>
      <c r="I142">
        <v>-8</v>
      </c>
      <c r="J142">
        <v>10.174988000000001</v>
      </c>
      <c r="L142">
        <v>10.46848</v>
      </c>
      <c r="M142">
        <v>9.07</v>
      </c>
      <c r="N142">
        <v>6.9645000000000001</v>
      </c>
      <c r="O142" t="s">
        <v>447</v>
      </c>
    </row>
    <row r="143" spans="1:15" x14ac:dyDescent="0.25">
      <c r="A143" t="s">
        <v>449</v>
      </c>
      <c r="B143" t="s">
        <v>450</v>
      </c>
      <c r="C143" t="s">
        <v>451</v>
      </c>
      <c r="D143">
        <v>-64.739999999999995</v>
      </c>
      <c r="E143">
        <v>18.350000000000001</v>
      </c>
      <c r="F143" t="s">
        <v>98</v>
      </c>
      <c r="G143">
        <v>-64.796203599999998</v>
      </c>
      <c r="H143">
        <v>18.336299899999901</v>
      </c>
      <c r="I143">
        <v>-8</v>
      </c>
      <c r="J143">
        <v>15.979867</v>
      </c>
      <c r="L143">
        <v>14.291182999999901</v>
      </c>
      <c r="M143">
        <v>11.99</v>
      </c>
      <c r="N143">
        <v>8.5312660000000005</v>
      </c>
      <c r="O143" t="s">
        <v>449</v>
      </c>
    </row>
    <row r="144" spans="1:15" x14ac:dyDescent="0.25">
      <c r="A144" t="s">
        <v>452</v>
      </c>
      <c r="B144" t="s">
        <v>453</v>
      </c>
      <c r="C144" t="s">
        <v>241</v>
      </c>
      <c r="D144">
        <v>-109.54</v>
      </c>
      <c r="E144">
        <v>33.950000000000003</v>
      </c>
      <c r="F144" t="s">
        <v>3</v>
      </c>
      <c r="G144">
        <v>-109.44059799999999</v>
      </c>
      <c r="H144">
        <v>34.058399199999997</v>
      </c>
      <c r="I144">
        <v>106087</v>
      </c>
      <c r="J144">
        <v>8.1770189999999996</v>
      </c>
      <c r="M144">
        <v>1.62</v>
      </c>
      <c r="N144">
        <v>4.0417259999999997</v>
      </c>
      <c r="O144" t="s">
        <v>452</v>
      </c>
    </row>
    <row r="145" spans="1:15" x14ac:dyDescent="0.25">
      <c r="A145" t="s">
        <v>218</v>
      </c>
      <c r="B145" t="s">
        <v>219</v>
      </c>
      <c r="C145" t="s">
        <v>220</v>
      </c>
      <c r="D145">
        <v>-88.82</v>
      </c>
      <c r="E145">
        <v>29.87</v>
      </c>
      <c r="F145" t="s">
        <v>454</v>
      </c>
      <c r="G145">
        <v>-89.206596399999995</v>
      </c>
      <c r="H145">
        <v>29.1189003</v>
      </c>
      <c r="I145">
        <v>-8</v>
      </c>
      <c r="J145">
        <v>22.488803999999998</v>
      </c>
      <c r="O145" t="s">
        <v>218</v>
      </c>
    </row>
    <row r="146" spans="1:15" x14ac:dyDescent="0.25">
      <c r="A146" t="s">
        <v>455</v>
      </c>
      <c r="B146" t="s">
        <v>456</v>
      </c>
      <c r="C146" t="s">
        <v>190</v>
      </c>
      <c r="D146">
        <v>-117.59</v>
      </c>
      <c r="E146">
        <v>34.24</v>
      </c>
      <c r="F146" t="s">
        <v>74</v>
      </c>
      <c r="G146">
        <v>-118.028198</v>
      </c>
      <c r="H146">
        <v>34.296901699999999</v>
      </c>
      <c r="I146">
        <v>42101</v>
      </c>
      <c r="L146">
        <v>17.885065000000001</v>
      </c>
      <c r="M146">
        <v>13.18</v>
      </c>
      <c r="N146">
        <v>6.1228930000000004</v>
      </c>
      <c r="O146" t="s">
        <v>455</v>
      </c>
    </row>
    <row r="147" spans="1:15" x14ac:dyDescent="0.25">
      <c r="A147" t="s">
        <v>457</v>
      </c>
      <c r="B147" t="s">
        <v>458</v>
      </c>
      <c r="C147" t="s">
        <v>196</v>
      </c>
      <c r="D147">
        <v>-111.82</v>
      </c>
      <c r="E147">
        <v>46.86</v>
      </c>
      <c r="F147" t="s">
        <v>26</v>
      </c>
      <c r="G147">
        <v>-111.710701</v>
      </c>
      <c r="H147">
        <v>46.826198599999998</v>
      </c>
      <c r="I147">
        <v>108206</v>
      </c>
      <c r="L147">
        <v>8.9505990000000004</v>
      </c>
      <c r="M147">
        <v>7.23</v>
      </c>
      <c r="N147">
        <v>4.6566239999999999</v>
      </c>
      <c r="O147" t="s">
        <v>457</v>
      </c>
    </row>
    <row r="148" spans="1:15" x14ac:dyDescent="0.25">
      <c r="A148" t="s">
        <v>459</v>
      </c>
      <c r="B148" t="s">
        <v>460</v>
      </c>
      <c r="C148" t="s">
        <v>205</v>
      </c>
      <c r="D148">
        <v>-108.47</v>
      </c>
      <c r="E148">
        <v>33.21</v>
      </c>
      <c r="F148" t="s">
        <v>27</v>
      </c>
      <c r="G148">
        <v>-108.2351</v>
      </c>
      <c r="H148">
        <v>33.220401799999998</v>
      </c>
      <c r="I148">
        <v>115078</v>
      </c>
      <c r="J148">
        <v>8.2436100000000003</v>
      </c>
      <c r="L148">
        <v>8.9261890000000008</v>
      </c>
      <c r="M148">
        <v>7.05</v>
      </c>
      <c r="N148">
        <v>4.2237770000000001</v>
      </c>
      <c r="O148" t="s">
        <v>459</v>
      </c>
    </row>
    <row r="149" spans="1:15" x14ac:dyDescent="0.25">
      <c r="A149" t="s">
        <v>461</v>
      </c>
      <c r="B149" t="s">
        <v>462</v>
      </c>
      <c r="C149" t="s">
        <v>415</v>
      </c>
      <c r="D149">
        <v>-102.46</v>
      </c>
      <c r="E149">
        <v>48.59</v>
      </c>
      <c r="F149" t="s">
        <v>50</v>
      </c>
      <c r="G149">
        <v>-102.402199</v>
      </c>
      <c r="H149">
        <v>48.641899100000003</v>
      </c>
      <c r="I149">
        <v>168217</v>
      </c>
      <c r="L149">
        <v>18.272409</v>
      </c>
      <c r="M149">
        <v>13.31</v>
      </c>
      <c r="N149">
        <v>5.8766540000000003</v>
      </c>
      <c r="O149" t="s">
        <v>461</v>
      </c>
    </row>
    <row r="150" spans="1:15" x14ac:dyDescent="0.25">
      <c r="A150" t="s">
        <v>463</v>
      </c>
      <c r="B150" t="s">
        <v>464</v>
      </c>
      <c r="C150" t="s">
        <v>223</v>
      </c>
      <c r="D150">
        <v>-109.8</v>
      </c>
      <c r="E150">
        <v>44.74</v>
      </c>
      <c r="F150" t="s">
        <v>61</v>
      </c>
      <c r="G150">
        <v>-109.38159899999999</v>
      </c>
      <c r="H150">
        <v>44.744800599999998</v>
      </c>
      <c r="I150">
        <v>120185</v>
      </c>
      <c r="L150">
        <v>8.7769600000000008</v>
      </c>
      <c r="M150">
        <v>7.08</v>
      </c>
      <c r="N150">
        <v>4.5361949999999904</v>
      </c>
      <c r="O150" t="s">
        <v>463</v>
      </c>
    </row>
    <row r="151" spans="1:15" x14ac:dyDescent="0.25">
      <c r="A151" t="s">
        <v>465</v>
      </c>
      <c r="B151" t="s">
        <v>466</v>
      </c>
      <c r="C151" t="s">
        <v>190</v>
      </c>
      <c r="D151">
        <v>-117.94</v>
      </c>
      <c r="E151">
        <v>34.270000000000003</v>
      </c>
      <c r="F151" t="s">
        <v>74</v>
      </c>
      <c r="G151">
        <v>-118.028198</v>
      </c>
      <c r="H151">
        <v>34.296901699999999</v>
      </c>
      <c r="I151">
        <v>42101</v>
      </c>
      <c r="L151">
        <v>17.885065000000001</v>
      </c>
      <c r="M151">
        <v>13.18</v>
      </c>
      <c r="N151">
        <v>6.1228930000000004</v>
      </c>
      <c r="O151" t="s">
        <v>465</v>
      </c>
    </row>
    <row r="152" spans="1:15" x14ac:dyDescent="0.25">
      <c r="A152" t="s">
        <v>467</v>
      </c>
      <c r="B152" t="s">
        <v>468</v>
      </c>
      <c r="C152" t="s">
        <v>241</v>
      </c>
      <c r="D152">
        <v>-110.61</v>
      </c>
      <c r="E152">
        <v>32.17</v>
      </c>
      <c r="F152" t="s">
        <v>76</v>
      </c>
      <c r="G152">
        <v>-110.737099</v>
      </c>
      <c r="H152">
        <v>32.174598699999997</v>
      </c>
      <c r="I152">
        <v>94071</v>
      </c>
      <c r="J152">
        <v>11.469362</v>
      </c>
      <c r="L152">
        <v>12.636236999999999</v>
      </c>
      <c r="M152">
        <v>9.65</v>
      </c>
      <c r="N152">
        <v>5.1637009999999997</v>
      </c>
      <c r="O152" t="s">
        <v>467</v>
      </c>
    </row>
    <row r="153" spans="1:15" x14ac:dyDescent="0.25">
      <c r="A153" t="s">
        <v>469</v>
      </c>
      <c r="B153" t="s">
        <v>470</v>
      </c>
      <c r="C153" t="s">
        <v>320</v>
      </c>
      <c r="D153">
        <v>-82.85</v>
      </c>
      <c r="E153">
        <v>35.380000000000003</v>
      </c>
      <c r="F153" t="s">
        <v>83</v>
      </c>
      <c r="G153">
        <v>-82.7743988</v>
      </c>
      <c r="H153">
        <v>35.393699599999998</v>
      </c>
      <c r="I153">
        <v>308101</v>
      </c>
      <c r="J153">
        <v>19.055983999999999</v>
      </c>
      <c r="M153">
        <v>4</v>
      </c>
      <c r="N153">
        <v>10.011329999999999</v>
      </c>
      <c r="O153" t="s">
        <v>469</v>
      </c>
    </row>
    <row r="154" spans="1:15" x14ac:dyDescent="0.25">
      <c r="A154" t="s">
        <v>471</v>
      </c>
      <c r="B154" t="s">
        <v>472</v>
      </c>
      <c r="C154" t="s">
        <v>241</v>
      </c>
      <c r="D154">
        <v>-110.9</v>
      </c>
      <c r="E154">
        <v>33.85</v>
      </c>
      <c r="F154" t="s">
        <v>84</v>
      </c>
      <c r="G154">
        <v>-110.94210099999999</v>
      </c>
      <c r="H154">
        <v>34.090801200000001</v>
      </c>
      <c r="I154">
        <v>95089</v>
      </c>
      <c r="J154">
        <v>9.8914740000000005</v>
      </c>
      <c r="L154">
        <v>10.760633</v>
      </c>
      <c r="M154">
        <v>8.51</v>
      </c>
      <c r="N154">
        <v>5.1446829999999997</v>
      </c>
      <c r="O154" t="s">
        <v>471</v>
      </c>
    </row>
    <row r="155" spans="1:15" x14ac:dyDescent="0.25">
      <c r="A155" t="s">
        <v>473</v>
      </c>
      <c r="B155" t="s">
        <v>474</v>
      </c>
      <c r="C155" t="s">
        <v>215</v>
      </c>
      <c r="D155">
        <v>-92.8</v>
      </c>
      <c r="E155">
        <v>48.47</v>
      </c>
      <c r="F155" t="s">
        <v>99</v>
      </c>
      <c r="G155">
        <v>-92.828598</v>
      </c>
      <c r="H155">
        <v>48.412601500000001</v>
      </c>
      <c r="I155">
        <v>227214</v>
      </c>
      <c r="J155">
        <v>17.685058999999999</v>
      </c>
      <c r="L155">
        <v>17.747178999999999</v>
      </c>
      <c r="M155">
        <v>14.4</v>
      </c>
      <c r="N155">
        <v>9.3803940000000008</v>
      </c>
      <c r="O155" t="s">
        <v>473</v>
      </c>
    </row>
    <row r="156" spans="1:15" x14ac:dyDescent="0.25">
      <c r="A156" t="s">
        <v>475</v>
      </c>
      <c r="B156" t="s">
        <v>476</v>
      </c>
      <c r="C156" t="s">
        <v>223</v>
      </c>
      <c r="D156">
        <v>-109.57</v>
      </c>
      <c r="E156">
        <v>44.1</v>
      </c>
      <c r="F156" t="s">
        <v>61</v>
      </c>
      <c r="G156">
        <v>-109.38159899999999</v>
      </c>
      <c r="H156">
        <v>44.744800599999998</v>
      </c>
      <c r="I156">
        <v>120185</v>
      </c>
      <c r="L156">
        <v>8.7769600000000008</v>
      </c>
      <c r="M156">
        <v>7.08</v>
      </c>
      <c r="N156">
        <v>4.5361949999999904</v>
      </c>
      <c r="O156" t="s">
        <v>475</v>
      </c>
    </row>
    <row r="157" spans="1:15" x14ac:dyDescent="0.25">
      <c r="A157" t="s">
        <v>477</v>
      </c>
      <c r="B157" t="s">
        <v>478</v>
      </c>
      <c r="C157" t="s">
        <v>201</v>
      </c>
      <c r="D157">
        <v>-113.04</v>
      </c>
      <c r="E157">
        <v>37.32</v>
      </c>
      <c r="F157" t="s">
        <v>109</v>
      </c>
      <c r="G157">
        <v>-113.224296999999</v>
      </c>
      <c r="H157">
        <v>37.4590987999999</v>
      </c>
      <c r="I157">
        <v>-8</v>
      </c>
      <c r="J157">
        <v>8.9670740000000002</v>
      </c>
      <c r="L157">
        <v>10.722557</v>
      </c>
      <c r="M157">
        <v>8.4700000000000006</v>
      </c>
      <c r="N157">
        <v>5.0846299999999998</v>
      </c>
      <c r="O157" t="s">
        <v>477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FEDC250F5F2428BF4A7411AE0990D" ma:contentTypeVersion="10" ma:contentTypeDescription="Create a new document." ma:contentTypeScope="" ma:versionID="74bca3ca9f56194849af217588172315">
  <xsd:schema xmlns:xsd="http://www.w3.org/2001/XMLSchema" xmlns:xs="http://www.w3.org/2001/XMLSchema" xmlns:p="http://schemas.microsoft.com/office/2006/metadata/properties" xmlns:ns2="d1e67e66-4046-41c8-9996-4bf9b5e98c17" xmlns:ns3="b065acc1-83a5-44b7-871d-d523a152ca37" targetNamespace="http://schemas.microsoft.com/office/2006/metadata/properties" ma:root="true" ma:fieldsID="813999b48c81bef04e58d0df02d7fb96" ns2:_="" ns3:_="">
    <xsd:import namespace="d1e67e66-4046-41c8-9996-4bf9b5e98c17"/>
    <xsd:import namespace="b065acc1-83a5-44b7-871d-d523a152ca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67e66-4046-41c8-9996-4bf9b5e98c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5acc1-83a5-44b7-871d-d523a152ca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397DFC-14F7-4D8B-9CEF-03E3E989435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6E94A9F-9909-4FA1-B122-4D09CE2600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AF2C34-2777-4FC5-AA25-07C9CA8D6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67e66-4046-41c8-9996-4bf9b5e98c17"/>
    <ds:schemaRef ds:uri="b065acc1-83a5-44b7-871d-d523a152c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Compare Stacked</vt:lpstr>
      <vt:lpstr>Master - Best PM</vt:lpstr>
      <vt:lpstr>Master - Impaired PM</vt:lpstr>
      <vt:lpstr>Master - Best bext</vt:lpstr>
      <vt:lpstr>Master - Impaired bext</vt:lpstr>
      <vt:lpstr>class_i_monitors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Stella</dc:creator>
  <cp:lastModifiedBy>Hornback</cp:lastModifiedBy>
  <dcterms:created xsi:type="dcterms:W3CDTF">2019-01-11T21:27:22Z</dcterms:created>
  <dcterms:modified xsi:type="dcterms:W3CDTF">2021-03-02T14:57:17Z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0x010100AE6FEDC250F5F2428BF4A7411AE0990D</vt:lpwstr>
  </property>
</Properties>
</file>